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 Read Me" sheetId="1" state="visible" r:id="rId1"/>
    <sheet xmlns:r="http://schemas.openxmlformats.org/officeDocument/2006/relationships" name="1. Ceiling" sheetId="2" state="visible" r:id="rId2"/>
    <sheet xmlns:r="http://schemas.openxmlformats.org/officeDocument/2006/relationships" name="2. Wage Base" sheetId="3" state="visible" r:id="rId3"/>
    <sheet xmlns:r="http://schemas.openxmlformats.org/officeDocument/2006/relationships" name="3. Three Divisors" sheetId="4" state="visible" r:id="rId4"/>
    <sheet xmlns:r="http://schemas.openxmlformats.org/officeDocument/2006/relationships" name="4. Deductions" sheetId="5" state="visible" r:id="rId5"/>
    <sheet xmlns:r="http://schemas.openxmlformats.org/officeDocument/2006/relationships" name="5. Worked" sheetId="6" state="visible" r:id="rId6"/>
    <sheet xmlns:r="http://schemas.openxmlformats.org/officeDocument/2006/relationships" name="6. Citations" sheetId="7" state="visible" r:id="rId7"/>
  </sheets>
  <definedNames/>
  <calcPr calcId="124519" fullCalcOnLoad="1"/>
</workbook>
</file>

<file path=xl/styles.xml><?xml version="1.0" encoding="utf-8"?>
<styleSheet xmlns="http://schemas.openxmlformats.org/spreadsheetml/2006/main">
  <numFmts count="1">
    <numFmt numFmtId="164" formatCode="₹ #,##,##0.00"/>
  </numFmts>
  <fonts count="8">
    <font>
      <name val="Calibri"/>
      <family val="2"/>
      <color theme="1"/>
      <sz val="11"/>
      <scheme val="minor"/>
    </font>
    <font>
      <name val="Calibri"/>
      <b val="1"/>
      <color rgb="000069A4"/>
      <sz val="15"/>
    </font>
    <font>
      <name val="Calibri"/>
      <i val="1"/>
      <color rgb="00565656"/>
      <sz val="9"/>
    </font>
    <font>
      <name val="Calibri"/>
      <color rgb="001D1D1D"/>
      <sz val="9.5"/>
    </font>
    <font>
      <name val="Calibri"/>
      <b val="1"/>
      <color rgb="00FFFFFF"/>
      <sz val="9"/>
    </font>
    <font>
      <name val="Calibri"/>
      <b val="1"/>
      <color rgb="001D1D1D"/>
      <sz val="10"/>
    </font>
    <font>
      <name val="Calibri"/>
      <color rgb="001D1D1D"/>
      <sz val="10"/>
    </font>
    <font>
      <name val="Calibri"/>
      <color rgb="001D1D1D"/>
      <sz val="9"/>
    </font>
  </fonts>
  <fills count="8">
    <fill>
      <patternFill/>
    </fill>
    <fill>
      <patternFill patternType="gray125"/>
    </fill>
    <fill>
      <patternFill patternType="solid">
        <fgColor rgb="00F2FBFF"/>
      </patternFill>
    </fill>
    <fill>
      <patternFill patternType="solid">
        <fgColor rgb="00008CDB"/>
      </patternFill>
    </fill>
    <fill>
      <patternFill patternType="solid">
        <fgColor rgb="00FFF4E5"/>
      </patternFill>
    </fill>
    <fill>
      <patternFill patternType="solid">
        <fgColor rgb="00E8F6EC"/>
      </patternFill>
    </fill>
    <fill>
      <patternFill patternType="solid">
        <fgColor rgb="00EAF6FD"/>
      </patternFill>
    </fill>
    <fill>
      <patternFill patternType="solid">
        <fgColor rgb="00FDECEC"/>
      </patternFill>
    </fill>
  </fills>
  <borders count="5">
    <border>
      <left/>
      <right/>
      <top/>
      <bottom/>
      <diagonal/>
    </border>
    <border>
      <left style="thin">
        <color rgb="00D1EAF9"/>
      </left>
      <right style="thin">
        <color rgb="00D1EAF9"/>
      </right>
      <top style="thin">
        <color rgb="00D1EAF9"/>
      </top>
      <bottom style="thin">
        <color rgb="00D1EAF9"/>
      </bottom>
    </border>
    <border>
      <left style="thin">
        <color rgb="00FFB020"/>
      </left>
      <right style="thin">
        <color rgb="00FFB020"/>
      </right>
      <top style="thin">
        <color rgb="00FFB020"/>
      </top>
      <bottom style="thin">
        <color rgb="00FFB020"/>
      </bottom>
    </border>
    <border>
      <left style="thin">
        <color rgb="008FCFA3"/>
      </left>
      <right style="thin">
        <color rgb="008FCFA3"/>
      </right>
      <top style="thin">
        <color rgb="008FCFA3"/>
      </top>
      <bottom style="thin">
        <color rgb="008FCFA3"/>
      </bottom>
    </border>
    <border>
      <left style="thin">
        <color rgb="00E39B9B"/>
      </left>
      <right style="thin">
        <color rgb="00E39B9B"/>
      </right>
      <top style="thin">
        <color rgb="00E39B9B"/>
      </top>
      <bottom style="thin">
        <color rgb="00E39B9B"/>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3" borderId="1" applyAlignment="1" pivotButton="0" quotePrefix="0" xfId="0">
      <alignment horizontal="center" vertical="center" wrapText="1"/>
    </xf>
    <xf numFmtId="0" fontId="5" fillId="0" borderId="1" pivotButton="0" quotePrefix="0" xfId="0"/>
    <xf numFmtId="0" fontId="6" fillId="0" borderId="1" applyAlignment="1" pivotButton="0" quotePrefix="0" xfId="0">
      <alignment vertical="top" wrapText="1"/>
    </xf>
    <xf numFmtId="0" fontId="3" fillId="4" borderId="2" applyAlignment="1" pivotButton="0" quotePrefix="0" xfId="0">
      <alignment vertical="top" wrapText="1"/>
    </xf>
    <xf numFmtId="0" fontId="3" fillId="5" borderId="3" applyAlignment="1" pivotButton="0" quotePrefix="0" xfId="0">
      <alignment vertical="top" wrapText="1"/>
    </xf>
    <xf numFmtId="0" fontId="6" fillId="6" borderId="1" applyProtection="1" pivotButton="0" quotePrefix="0" xfId="0">
      <protection locked="0" hidden="0"/>
    </xf>
    <xf numFmtId="164" fontId="6" fillId="6" borderId="1" applyProtection="1" pivotButton="0" quotePrefix="0" xfId="0">
      <protection locked="0" hidden="0"/>
    </xf>
    <xf numFmtId="3" fontId="6" fillId="6" borderId="1" applyProtection="1" pivotButton="0" quotePrefix="0" xfId="0">
      <protection locked="0" hidden="0"/>
    </xf>
    <xf numFmtId="164" fontId="6" fillId="0" borderId="1" pivotButton="0" quotePrefix="0" xfId="0"/>
    <xf numFmtId="0" fontId="6" fillId="0" borderId="1" pivotButton="0" quotePrefix="0" xfId="0"/>
    <xf numFmtId="0" fontId="5" fillId="5" borderId="1" pivotButton="0" quotePrefix="0" xfId="0"/>
    <xf numFmtId="164" fontId="5" fillId="5" borderId="1" pivotButton="0" quotePrefix="0" xfId="0"/>
    <xf numFmtId="164" fontId="5" fillId="6" borderId="1" applyProtection="1" pivotButton="0" quotePrefix="0" xfId="0">
      <protection locked="0" hidden="0"/>
    </xf>
    <xf numFmtId="3" fontId="6" fillId="0" borderId="1" applyAlignment="1" pivotButton="0" quotePrefix="0" xfId="0">
      <alignment horizontal="center"/>
    </xf>
    <xf numFmtId="0" fontId="7" fillId="0" borderId="0" pivotButton="0" quotePrefix="0" xfId="0"/>
    <xf numFmtId="164" fontId="5" fillId="0" borderId="1" pivotButton="0" quotePrefix="0" xfId="0"/>
    <xf numFmtId="0" fontId="3" fillId="7" borderId="4" applyAlignment="1" pivotButton="0" quotePrefix="0" xfId="0">
      <alignment vertical="top" wrapText="1"/>
    </xf>
  </cellXfs>
  <cellStyles count="1">
    <cellStyle name="Normal" xfId="0" builtinId="0" hidden="0"/>
  </cellStyles>
  <dxfs count="2">
    <dxf>
      <font>
        <name val="Calibri"/>
        <b val="1"/>
        <color rgb="009C1B1B"/>
        <sz val="10"/>
      </font>
      <fill>
        <patternFill patternType="solid">
          <fgColor rgb="00FDECEC"/>
        </patternFill>
      </fill>
    </dxf>
    <dxf>
      <fill>
        <patternFill patternType="solid">
          <fgColor rgb="00E8F6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1"/>
  <sheetViews>
    <sheetView workbookViewId="0">
      <selection activeCell="A1" sqref="A1"/>
    </sheetView>
  </sheetViews>
  <sheetFormatPr baseColWidth="8" defaultRowHeight="15"/>
  <cols>
    <col width="2" customWidth="1" min="1" max="1"/>
    <col width="30" customWidth="1" min="2" max="2"/>
    <col width="88" customWidth="1" min="3" max="3"/>
  </cols>
  <sheetData>
    <row r="2">
      <c r="B2" s="1" t="inlineStr">
        <is>
          <t>Per-day salary: the ceiling, not the divisor</t>
        </is>
      </c>
    </row>
    <row r="3">
      <c r="B3" s="2" t="inlineStr">
        <is>
          <t>Attendo (formerly Petpooja Payroll)  ·  reviewed 29-Sep-2026</t>
        </is>
      </c>
    </row>
    <row r="5" ht="58" customHeight="1">
      <c r="B5" s="3" t="inlineStr">
        <is>
          <t>The Code on Wages does not set a divisor for contractual pay. Section 20(2) sets a CEILING: a deduction for absence shall in no case bear to the wages for the wage-period a larger proportion than the period of absence bears to the total period during which, by the terms of his employment, the employee was REQUIRED TO WORK. Divide by the days that person owed you.</t>
        </is>
      </c>
    </row>
    <row r="7" ht="42" customHeight="1">
      <c r="B7" s="4" t="inlineStr">
        <is>
          <t>Sheet</t>
        </is>
      </c>
      <c r="C7" s="4" t="inlineStr">
        <is>
          <t>What it does</t>
        </is>
      </c>
    </row>
    <row r="8" ht="42" customHeight="1">
      <c r="B8" s="5" t="inlineStr">
        <is>
          <t>Sheet 1, Ceiling</t>
        </is>
      </c>
      <c r="C8" s="6" t="inlineStr">
        <is>
          <t>Enter wages for the wage period, days required to work and days absent. It returns the section 20(2) maximum, the per-day rate implied by it, and what is PAYABLE once that maximum is taken, which is the figure a mid-month joiner or a leaver actually needs. Change 26 to 22 for a five-day week and the ceiling moves, which is the point.</t>
        </is>
      </c>
    </row>
    <row r="9" ht="42" customHeight="1">
      <c r="B9" s="5" t="inlineStr">
        <is>
          <t>Sheet 2, Wage Base</t>
        </is>
      </c>
      <c r="C9" s="6" t="inlineStr">
        <is>
          <t>Section 2(y) with its first proviso. Excluded pay above one-half of all remuneration is added back, so you divide the base the Code means rather than the basic.</t>
        </is>
      </c>
    </row>
    <row r="10" ht="42" customHeight="1">
      <c r="B10" s="5" t="inlineStr">
        <is>
          <t>Sheet 3, Three Divisors</t>
        </is>
      </c>
      <c r="C10" s="6" t="inlineStr">
        <is>
          <t>The same salary through all three: the section 20(2) ceiling, the rule 3(2) arithmetic behind the overtime hour, and the thirty-day convention used for leave encashment. Each lane named.</t>
        </is>
      </c>
    </row>
    <row r="11" ht="42" customHeight="1">
      <c r="B11" s="5" t="inlineStr">
        <is>
          <t>Sheet 4, Deductions</t>
        </is>
      </c>
      <c r="C11" s="6" t="inlineStr">
        <is>
          <t>Every deduction for the month totalled against the section 18(3) fifty per cent cap. It flags when the month crosses it.</t>
        </is>
      </c>
    </row>
    <row r="12" ht="42" customHeight="1">
      <c r="B12" s="5" t="inlineStr">
        <is>
          <t>Sheet 5, Worked</t>
        </is>
      </c>
      <c r="C12" s="6" t="inlineStr">
        <is>
          <t>Four employees on four patterns, each showing the ceiling, a thirty-day deduction and the gap between them.</t>
        </is>
      </c>
    </row>
    <row r="13" ht="42" customHeight="1">
      <c r="B13" s="5" t="inlineStr">
        <is>
          <t>Sheet 6, Citations</t>
        </is>
      </c>
      <c r="C13" s="6" t="inlineStr">
        <is>
          <t>Every figure in this workbook against the provision it rests on, and the one figure that rests on convention marked as such.</t>
        </is>
      </c>
    </row>
    <row r="15" ht="58" customHeight="1">
      <c r="B15" s="7" t="inlineStr">
        <is>
          <t>WHAT MOST GUIDANCE GETS BACKWARDS. Dividing by thirty is not unlawful. It takes LESS than section 20(2) allows, so it is lawful and simply more generous. Dividing by twenty-six on a six-day week sits exactly on the ceiling. The error nobody writes about is dividing by FEWER days than the employee was required to work, which takes more than the section permits.</t>
        </is>
      </c>
    </row>
    <row r="17">
      <c r="B17" s="2" t="inlineStr">
        <is>
          <t>Blue cells are yours to fill. Everything else is a formula.</t>
        </is>
      </c>
    </row>
    <row r="19" ht="92" customHeight="1">
      <c r="B19" s="7" t="inlineStr">
        <is>
          <t>WHICH RULES REACH YOU, WHICH IS NOT THE SAME QUESTION AS WHICH CODE. Everything in the CODE binds every employer: section 1(2) extends it to the whole of India with no headcount threshold, so section 20(2)'s ceiling, section 18(3)'s fifty per cent and section 54's penalties reach you whoever you are. The RULES are different. Section 67(1) gives rule-making to the APPROPRIATE Government, and section 2(d) makes that the Central Government only for an establishment of the Central Government, railways, mines, oil fields, major ports, air transport, telecommunication, banking and insurance, a Central Act corporation, a central public sector undertaking and contractors to any of those. For ANY OTHER establishment it is the STATE Government. So rule 3(2)'s eight and twenty-six, rule 13's carry-forward and rule 17's procedure are the CENTRAL rules, and a factory, IT company, hospital or retail chain reads its State's equivalents. WHAT THAT DOES AND DOES NOT AFFECT: nothing on Sheet 1. The ceiling this calculator runs on is section 20(2), which is in the Code, so the per-day figure is the same whoever your appropriate Government is. What needs your State's rule is narrower: the instalment mechanics for an excess over fifty per cent, and the intimation procedure before a concerted-absence deduction. Check those two before relying on them. No State rules were read for this workbook.</t>
        </is>
      </c>
    </row>
    <row r="21">
      <c r="B21" s="2" t="inlineStr">
        <is>
          <t>General information about a central Code, not legal advice on your establishment.</t>
        </is>
      </c>
    </row>
  </sheetData>
  <mergeCells count="3">
    <mergeCell ref="B19:C19"/>
    <mergeCell ref="B5:C5"/>
    <mergeCell ref="B15:C1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B2:J39"/>
  <sheetViews>
    <sheetView workbookViewId="0">
      <selection activeCell="A1" sqref="A1"/>
    </sheetView>
  </sheetViews>
  <sheetFormatPr baseColWidth="8" defaultRowHeight="15"/>
  <cols>
    <col width="2" customWidth="1" min="1" max="1"/>
    <col width="24" customWidth="1" min="2" max="2"/>
    <col width="15" customWidth="1" min="3" max="3"/>
    <col width="12" customWidth="1" min="4" max="4"/>
    <col width="11" customWidth="1" min="5" max="5"/>
    <col width="15" customWidth="1" min="6" max="6"/>
    <col width="13" customWidth="1" min="7" max="7"/>
    <col width="14" customWidth="1" min="8" max="8"/>
    <col width="12" customWidth="1" min="9" max="9"/>
    <col width="17" customWidth="1" min="10" max="10"/>
  </cols>
  <sheetData>
    <row r="2">
      <c r="B2" s="1" t="inlineStr">
        <is>
          <t>Section 20(2) ceiling, per employee</t>
        </is>
      </c>
    </row>
    <row r="3">
      <c r="B3" s="2" t="inlineStr">
        <is>
          <t>The maximum a day of absence may cost. Anything at or below this is lawful.</t>
        </is>
      </c>
    </row>
    <row r="5" ht="44" customHeight="1">
      <c r="B5" s="3" t="inlineStr">
        <is>
          <t>Days required to work is the number of days that employee owed you in this wage period under the terms of employment. A weekly off and a declared holiday are not required days, so they are not in the denominator and cannot carry a deduction either.</t>
        </is>
      </c>
    </row>
    <row r="6" ht="66" customHeight="1">
      <c r="B6" s="8" t="inlineStr">
        <is>
          <t>HOW TO COUNT DAYS REQUIRED, because every figure here divides by it. Take the days in the wage period, take out the weekly offs that employee is entitled to, take out any day the establishment was closed or a holiday was declared, and what is left is what they owed you. Those removed days are not required days, so they are not in the denominator and they cannot carry a deduction either. PAID LEAVE IS NOT ABSENCE: someone on sanctioned leave is not absent from a place they were required to work under section 20(1), their wages are payable, and they do not belong in the Days absent column at all.</t>
        </is>
      </c>
    </row>
    <row r="7" ht="42" customHeight="1">
      <c r="B7" s="4" t="inlineStr">
        <is>
          <t>Employee</t>
        </is>
      </c>
      <c r="C7" s="4" t="inlineStr">
        <is>
          <t>Wages for the period</t>
        </is>
      </c>
      <c r="D7" s="4" t="inlineStr">
        <is>
          <t>Days required</t>
        </is>
      </c>
      <c r="E7" s="4" t="inlineStr">
        <is>
          <t>Days absent</t>
        </is>
      </c>
      <c r="F7" s="4" t="inlineStr">
        <is>
          <t>s.20(2) ceiling</t>
        </is>
      </c>
      <c r="G7" s="4" t="inlineStr">
        <is>
          <t>Per day</t>
        </is>
      </c>
      <c r="H7" s="4" t="inlineStr">
        <is>
          <t>If you used 30</t>
        </is>
      </c>
      <c r="I7" s="4" t="inlineStr">
        <is>
          <t>Gap</t>
        </is>
      </c>
      <c r="J7" s="4" t="inlineStr">
        <is>
          <t>Payable, if you deduct the maximum</t>
        </is>
      </c>
    </row>
    <row r="8">
      <c r="B8" s="9" t="inlineStr">
        <is>
          <t>Six-day week</t>
        </is>
      </c>
      <c r="C8" s="10" t="n">
        <v>30000</v>
      </c>
      <c r="D8" s="11" t="n">
        <v>26</v>
      </c>
      <c r="E8" s="11" t="n">
        <v>3</v>
      </c>
      <c r="F8" s="12">
        <f>IF(OR($C8="",$D8="",$D8=0),"",ROUND($C8*$E8/$D8,2))</f>
        <v/>
      </c>
      <c r="G8" s="12">
        <f>IF(OR($C8="",$D8="",$D8=0),"",ROUND($C8/$D8,2))</f>
        <v/>
      </c>
      <c r="H8" s="12">
        <f>IF(OR($C8="",$E8=""),"",ROUND($C8*$E8/30,2))</f>
        <v/>
      </c>
      <c r="I8" s="12">
        <f>IF(OR($F8="",$H8=""),"",ROUND($F8-$H8,2))</f>
        <v/>
      </c>
      <c r="J8" s="12">
        <f>IF(OR($C8="",$F8=""),"",ROUND($C8-$F8,2))</f>
        <v/>
      </c>
    </row>
    <row r="9">
      <c r="B9" s="9" t="n"/>
      <c r="C9" s="10" t="n"/>
      <c r="D9" s="11" t="n"/>
      <c r="E9" s="11" t="n"/>
      <c r="F9" s="12">
        <f>IF(OR($C9="",$D9="",$D9=0),"",ROUND($C9*$E9/$D9,2))</f>
        <v/>
      </c>
      <c r="G9" s="12">
        <f>IF(OR($C9="",$D9="",$D9=0),"",ROUND($C9/$D9,2))</f>
        <v/>
      </c>
      <c r="H9" s="12">
        <f>IF(OR($C9="",$E9=""),"",ROUND($C9*$E9/30,2))</f>
        <v/>
      </c>
      <c r="I9" s="12">
        <f>IF(OR($F9="",$H9=""),"",ROUND($F9-$H9,2))</f>
        <v/>
      </c>
      <c r="J9" s="12">
        <f>IF(OR($C9="",$F9=""),"",ROUND($C9-$F9,2))</f>
        <v/>
      </c>
    </row>
    <row r="10">
      <c r="B10" s="9" t="n"/>
      <c r="C10" s="10" t="n"/>
      <c r="D10" s="11" t="n"/>
      <c r="E10" s="11" t="n"/>
      <c r="F10" s="12">
        <f>IF(OR($C10="",$D10="",$D10=0),"",ROUND($C10*$E10/$D10,2))</f>
        <v/>
      </c>
      <c r="G10" s="12">
        <f>IF(OR($C10="",$D10="",$D10=0),"",ROUND($C10/$D10,2))</f>
        <v/>
      </c>
      <c r="H10" s="12">
        <f>IF(OR($C10="",$E10=""),"",ROUND($C10*$E10/30,2))</f>
        <v/>
      </c>
      <c r="I10" s="12">
        <f>IF(OR($F10="",$H10=""),"",ROUND($F10-$H10,2))</f>
        <v/>
      </c>
      <c r="J10" s="12">
        <f>IF(OR($C10="",$F10=""),"",ROUND($C10-$F10,2))</f>
        <v/>
      </c>
    </row>
    <row r="11">
      <c r="B11" s="9" t="n"/>
      <c r="C11" s="10" t="n"/>
      <c r="D11" s="11" t="n"/>
      <c r="E11" s="11" t="n"/>
      <c r="F11" s="12">
        <f>IF(OR($C11="",$D11="",$D11=0),"",ROUND($C11*$E11/$D11,2))</f>
        <v/>
      </c>
      <c r="G11" s="12">
        <f>IF(OR($C11="",$D11="",$D11=0),"",ROUND($C11/$D11,2))</f>
        <v/>
      </c>
      <c r="H11" s="12">
        <f>IF(OR($C11="",$E11=""),"",ROUND($C11*$E11/30,2))</f>
        <v/>
      </c>
      <c r="I11" s="12">
        <f>IF(OR($F11="",$H11=""),"",ROUND($F11-$H11,2))</f>
        <v/>
      </c>
      <c r="J11" s="12">
        <f>IF(OR($C11="",$F11=""),"",ROUND($C11-$F11,2))</f>
        <v/>
      </c>
    </row>
    <row r="12">
      <c r="B12" s="9" t="n"/>
      <c r="C12" s="10" t="n"/>
      <c r="D12" s="11" t="n"/>
      <c r="E12" s="11" t="n"/>
      <c r="F12" s="12">
        <f>IF(OR($C12="",$D12="",$D12=0),"",ROUND($C12*$E12/$D12,2))</f>
        <v/>
      </c>
      <c r="G12" s="12">
        <f>IF(OR($C12="",$D12="",$D12=0),"",ROUND($C12/$D12,2))</f>
        <v/>
      </c>
      <c r="H12" s="12">
        <f>IF(OR($C12="",$E12=""),"",ROUND($C12*$E12/30,2))</f>
        <v/>
      </c>
      <c r="I12" s="12">
        <f>IF(OR($F12="",$H12=""),"",ROUND($F12-$H12,2))</f>
        <v/>
      </c>
      <c r="J12" s="12">
        <f>IF(OR($C12="",$F12=""),"",ROUND($C12-$F12,2))</f>
        <v/>
      </c>
    </row>
    <row r="13">
      <c r="B13" s="9" t="n"/>
      <c r="C13" s="10" t="n"/>
      <c r="D13" s="11" t="n"/>
      <c r="E13" s="11" t="n"/>
      <c r="F13" s="12">
        <f>IF(OR($C13="",$D13="",$D13=0),"",ROUND($C13*$E13/$D13,2))</f>
        <v/>
      </c>
      <c r="G13" s="12">
        <f>IF(OR($C13="",$D13="",$D13=0),"",ROUND($C13/$D13,2))</f>
        <v/>
      </c>
      <c r="H13" s="12">
        <f>IF(OR($C13="",$E13=""),"",ROUND($C13*$E13/30,2))</f>
        <v/>
      </c>
      <c r="I13" s="12">
        <f>IF(OR($F13="",$H13=""),"",ROUND($F13-$H13,2))</f>
        <v/>
      </c>
      <c r="J13" s="12">
        <f>IF(OR($C13="",$F13=""),"",ROUND($C13-$F13,2))</f>
        <v/>
      </c>
    </row>
    <row r="14">
      <c r="B14" s="9" t="n"/>
      <c r="C14" s="10" t="n"/>
      <c r="D14" s="11" t="n"/>
      <c r="E14" s="11" t="n"/>
      <c r="F14" s="12">
        <f>IF(OR($C14="",$D14="",$D14=0),"",ROUND($C14*$E14/$D14,2))</f>
        <v/>
      </c>
      <c r="G14" s="12">
        <f>IF(OR($C14="",$D14="",$D14=0),"",ROUND($C14/$D14,2))</f>
        <v/>
      </c>
      <c r="H14" s="12">
        <f>IF(OR($C14="",$E14=""),"",ROUND($C14*$E14/30,2))</f>
        <v/>
      </c>
      <c r="I14" s="12">
        <f>IF(OR($F14="",$H14=""),"",ROUND($F14-$H14,2))</f>
        <v/>
      </c>
      <c r="J14" s="12">
        <f>IF(OR($C14="",$F14=""),"",ROUND($C14-$F14,2))</f>
        <v/>
      </c>
    </row>
    <row r="15">
      <c r="B15" s="9" t="n"/>
      <c r="C15" s="10" t="n"/>
      <c r="D15" s="11" t="n"/>
      <c r="E15" s="11" t="n"/>
      <c r="F15" s="12">
        <f>IF(OR($C15="",$D15="",$D15=0),"",ROUND($C15*$E15/$D15,2))</f>
        <v/>
      </c>
      <c r="G15" s="12">
        <f>IF(OR($C15="",$D15="",$D15=0),"",ROUND($C15/$D15,2))</f>
        <v/>
      </c>
      <c r="H15" s="12">
        <f>IF(OR($C15="",$E15=""),"",ROUND($C15*$E15/30,2))</f>
        <v/>
      </c>
      <c r="I15" s="12">
        <f>IF(OR($F15="",$H15=""),"",ROUND($F15-$H15,2))</f>
        <v/>
      </c>
      <c r="J15" s="12">
        <f>IF(OR($C15="",$F15=""),"",ROUND($C15-$F15,2))</f>
        <v/>
      </c>
    </row>
    <row r="16">
      <c r="B16" s="9" t="n"/>
      <c r="C16" s="10" t="n"/>
      <c r="D16" s="11" t="n"/>
      <c r="E16" s="11" t="n"/>
      <c r="F16" s="12">
        <f>IF(OR($C16="",$D16="",$D16=0),"",ROUND($C16*$E16/$D16,2))</f>
        <v/>
      </c>
      <c r="G16" s="12">
        <f>IF(OR($C16="",$D16="",$D16=0),"",ROUND($C16/$D16,2))</f>
        <v/>
      </c>
      <c r="H16" s="12">
        <f>IF(OR($C16="",$E16=""),"",ROUND($C16*$E16/30,2))</f>
        <v/>
      </c>
      <c r="I16" s="12">
        <f>IF(OR($F16="",$H16=""),"",ROUND($F16-$H16,2))</f>
        <v/>
      </c>
      <c r="J16" s="12">
        <f>IF(OR($C16="",$F16=""),"",ROUND($C16-$F16,2))</f>
        <v/>
      </c>
    </row>
    <row r="17">
      <c r="B17" s="9" t="n"/>
      <c r="C17" s="10" t="n"/>
      <c r="D17" s="11" t="n"/>
      <c r="E17" s="11" t="n"/>
      <c r="F17" s="12">
        <f>IF(OR($C17="",$D17="",$D17=0),"",ROUND($C17*$E17/$D17,2))</f>
        <v/>
      </c>
      <c r="G17" s="12">
        <f>IF(OR($C17="",$D17="",$D17=0),"",ROUND($C17/$D17,2))</f>
        <v/>
      </c>
      <c r="H17" s="12">
        <f>IF(OR($C17="",$E17=""),"",ROUND($C17*$E17/30,2))</f>
        <v/>
      </c>
      <c r="I17" s="12">
        <f>IF(OR($F17="",$H17=""),"",ROUND($F17-$H17,2))</f>
        <v/>
      </c>
      <c r="J17" s="12">
        <f>IF(OR($C17="",$F17=""),"",ROUND($C17-$F17,2))</f>
        <v/>
      </c>
    </row>
    <row r="18">
      <c r="B18" s="9" t="n"/>
      <c r="C18" s="10" t="n"/>
      <c r="D18" s="11" t="n"/>
      <c r="E18" s="11" t="n"/>
      <c r="F18" s="12">
        <f>IF(OR($C18="",$D18="",$D18=0),"",ROUND($C18*$E18/$D18,2))</f>
        <v/>
      </c>
      <c r="G18" s="12">
        <f>IF(OR($C18="",$D18="",$D18=0),"",ROUND($C18/$D18,2))</f>
        <v/>
      </c>
      <c r="H18" s="12">
        <f>IF(OR($C18="",$E18=""),"",ROUND($C18*$E18/30,2))</f>
        <v/>
      </c>
      <c r="I18" s="12">
        <f>IF(OR($F18="",$H18=""),"",ROUND($F18-$H18,2))</f>
        <v/>
      </c>
      <c r="J18" s="12">
        <f>IF(OR($C18="",$F18=""),"",ROUND($C18-$F18,2))</f>
        <v/>
      </c>
    </row>
    <row r="19">
      <c r="B19" s="9" t="n"/>
      <c r="C19" s="10" t="n"/>
      <c r="D19" s="11" t="n"/>
      <c r="E19" s="11" t="n"/>
      <c r="F19" s="12">
        <f>IF(OR($C19="",$D19="",$D19=0),"",ROUND($C19*$E19/$D19,2))</f>
        <v/>
      </c>
      <c r="G19" s="12">
        <f>IF(OR($C19="",$D19="",$D19=0),"",ROUND($C19/$D19,2))</f>
        <v/>
      </c>
      <c r="H19" s="12">
        <f>IF(OR($C19="",$E19=""),"",ROUND($C19*$E19/30,2))</f>
        <v/>
      </c>
      <c r="I19" s="12">
        <f>IF(OR($F19="",$H19=""),"",ROUND($F19-$H19,2))</f>
        <v/>
      </c>
      <c r="J19" s="12">
        <f>IF(OR($C19="",$F19=""),"",ROUND($C19-$F19,2))</f>
        <v/>
      </c>
    </row>
    <row r="20">
      <c r="B20" s="9" t="n"/>
      <c r="C20" s="10" t="n"/>
      <c r="D20" s="11" t="n"/>
      <c r="E20" s="11" t="n"/>
      <c r="F20" s="12">
        <f>IF(OR($C20="",$D20="",$D20=0),"",ROUND($C20*$E20/$D20,2))</f>
        <v/>
      </c>
      <c r="G20" s="12">
        <f>IF(OR($C20="",$D20="",$D20=0),"",ROUND($C20/$D20,2))</f>
        <v/>
      </c>
      <c r="H20" s="12">
        <f>IF(OR($C20="",$E20=""),"",ROUND($C20*$E20/30,2))</f>
        <v/>
      </c>
      <c r="I20" s="12">
        <f>IF(OR($F20="",$H20=""),"",ROUND($F20-$H20,2))</f>
        <v/>
      </c>
      <c r="J20" s="12">
        <f>IF(OR($C20="",$F20=""),"",ROUND($C20-$F20,2))</f>
        <v/>
      </c>
    </row>
    <row r="21">
      <c r="B21" s="9" t="n"/>
      <c r="C21" s="10" t="n"/>
      <c r="D21" s="11" t="n"/>
      <c r="E21" s="11" t="n"/>
      <c r="F21" s="12">
        <f>IF(OR($C21="",$D21="",$D21=0),"",ROUND($C21*$E21/$D21,2))</f>
        <v/>
      </c>
      <c r="G21" s="12">
        <f>IF(OR($C21="",$D21="",$D21=0),"",ROUND($C21/$D21,2))</f>
        <v/>
      </c>
      <c r="H21" s="12">
        <f>IF(OR($C21="",$E21=""),"",ROUND($C21*$E21/30,2))</f>
        <v/>
      </c>
      <c r="I21" s="12">
        <f>IF(OR($F21="",$H21=""),"",ROUND($F21-$H21,2))</f>
        <v/>
      </c>
      <c r="J21" s="12">
        <f>IF(OR($C21="",$F21=""),"",ROUND($C21-$F21,2))</f>
        <v/>
      </c>
    </row>
    <row r="22">
      <c r="B22" s="9" t="n"/>
      <c r="C22" s="10" t="n"/>
      <c r="D22" s="11" t="n"/>
      <c r="E22" s="11" t="n"/>
      <c r="F22" s="12">
        <f>IF(OR($C22="",$D22="",$D22=0),"",ROUND($C22*$E22/$D22,2))</f>
        <v/>
      </c>
      <c r="G22" s="12">
        <f>IF(OR($C22="",$D22="",$D22=0),"",ROUND($C22/$D22,2))</f>
        <v/>
      </c>
      <c r="H22" s="12">
        <f>IF(OR($C22="",$E22=""),"",ROUND($C22*$E22/30,2))</f>
        <v/>
      </c>
      <c r="I22" s="12">
        <f>IF(OR($F22="",$H22=""),"",ROUND($F22-$H22,2))</f>
        <v/>
      </c>
      <c r="J22" s="12">
        <f>IF(OR($C22="",$F22=""),"",ROUND($C22-$F22,2))</f>
        <v/>
      </c>
    </row>
    <row r="23">
      <c r="B23" s="9" t="n"/>
      <c r="C23" s="10" t="n"/>
      <c r="D23" s="11" t="n"/>
      <c r="E23" s="11" t="n"/>
      <c r="F23" s="12">
        <f>IF(OR($C23="",$D23="",$D23=0),"",ROUND($C23*$E23/$D23,2))</f>
        <v/>
      </c>
      <c r="G23" s="12">
        <f>IF(OR($C23="",$D23="",$D23=0),"",ROUND($C23/$D23,2))</f>
        <v/>
      </c>
      <c r="H23" s="12">
        <f>IF(OR($C23="",$E23=""),"",ROUND($C23*$E23/30,2))</f>
        <v/>
      </c>
      <c r="I23" s="12">
        <f>IF(OR($F23="",$H23=""),"",ROUND($F23-$H23,2))</f>
        <v/>
      </c>
      <c r="J23" s="12">
        <f>IF(OR($C23="",$F23=""),"",ROUND($C23-$F23,2))</f>
        <v/>
      </c>
    </row>
    <row r="24">
      <c r="B24" s="9" t="n"/>
      <c r="C24" s="10" t="n"/>
      <c r="D24" s="11" t="n"/>
      <c r="E24" s="11" t="n"/>
      <c r="F24" s="12">
        <f>IF(OR($C24="",$D24="",$D24=0),"",ROUND($C24*$E24/$D24,2))</f>
        <v/>
      </c>
      <c r="G24" s="12">
        <f>IF(OR($C24="",$D24="",$D24=0),"",ROUND($C24/$D24,2))</f>
        <v/>
      </c>
      <c r="H24" s="12">
        <f>IF(OR($C24="",$E24=""),"",ROUND($C24*$E24/30,2))</f>
        <v/>
      </c>
      <c r="I24" s="12">
        <f>IF(OR($F24="",$H24=""),"",ROUND($F24-$H24,2))</f>
        <v/>
      </c>
      <c r="J24" s="12">
        <f>IF(OR($C24="",$F24=""),"",ROUND($C24-$F24,2))</f>
        <v/>
      </c>
    </row>
    <row r="25">
      <c r="B25" s="9" t="n"/>
      <c r="C25" s="10" t="n"/>
      <c r="D25" s="11" t="n"/>
      <c r="E25" s="11" t="n"/>
      <c r="F25" s="12">
        <f>IF(OR($C25="",$D25="",$D25=0),"",ROUND($C25*$E25/$D25,2))</f>
        <v/>
      </c>
      <c r="G25" s="12">
        <f>IF(OR($C25="",$D25="",$D25=0),"",ROUND($C25/$D25,2))</f>
        <v/>
      </c>
      <c r="H25" s="12">
        <f>IF(OR($C25="",$E25=""),"",ROUND($C25*$E25/30,2))</f>
        <v/>
      </c>
      <c r="I25" s="12">
        <f>IF(OR($F25="",$H25=""),"",ROUND($F25-$H25,2))</f>
        <v/>
      </c>
      <c r="J25" s="12">
        <f>IF(OR($C25="",$F25=""),"",ROUND($C25-$F25,2))</f>
        <v/>
      </c>
    </row>
    <row r="26">
      <c r="B26" s="9" t="n"/>
      <c r="C26" s="10" t="n"/>
      <c r="D26" s="11" t="n"/>
      <c r="E26" s="11" t="n"/>
      <c r="F26" s="12">
        <f>IF(OR($C26="",$D26="",$D26=0),"",ROUND($C26*$E26/$D26,2))</f>
        <v/>
      </c>
      <c r="G26" s="12">
        <f>IF(OR($C26="",$D26="",$D26=0),"",ROUND($C26/$D26,2))</f>
        <v/>
      </c>
      <c r="H26" s="12">
        <f>IF(OR($C26="",$E26=""),"",ROUND($C26*$E26/30,2))</f>
        <v/>
      </c>
      <c r="I26" s="12">
        <f>IF(OR($F26="",$H26=""),"",ROUND($F26-$H26,2))</f>
        <v/>
      </c>
      <c r="J26" s="12">
        <f>IF(OR($C26="",$F26=""),"",ROUND($C26-$F26,2))</f>
        <v/>
      </c>
    </row>
    <row r="27">
      <c r="B27" s="9" t="n"/>
      <c r="C27" s="10" t="n"/>
      <c r="D27" s="11" t="n"/>
      <c r="E27" s="11" t="n"/>
      <c r="F27" s="12">
        <f>IF(OR($C27="",$D27="",$D27=0),"",ROUND($C27*$E27/$D27,2))</f>
        <v/>
      </c>
      <c r="G27" s="12">
        <f>IF(OR($C27="",$D27="",$D27=0),"",ROUND($C27/$D27,2))</f>
        <v/>
      </c>
      <c r="H27" s="12">
        <f>IF(OR($C27="",$E27=""),"",ROUND($C27*$E27/30,2))</f>
        <v/>
      </c>
      <c r="I27" s="12">
        <f>IF(OR($F27="",$H27=""),"",ROUND($F27-$H27,2))</f>
        <v/>
      </c>
      <c r="J27" s="12">
        <f>IF(OR($C27="",$F27=""),"",ROUND($C27-$F27,2))</f>
        <v/>
      </c>
    </row>
    <row r="28">
      <c r="B28" s="9" t="n"/>
      <c r="C28" s="10" t="n"/>
      <c r="D28" s="11" t="n"/>
      <c r="E28" s="11" t="n"/>
      <c r="F28" s="12">
        <f>IF(OR($C28="",$D28="",$D28=0),"",ROUND($C28*$E28/$D28,2))</f>
        <v/>
      </c>
      <c r="G28" s="12">
        <f>IF(OR($C28="",$D28="",$D28=0),"",ROUND($C28/$D28,2))</f>
        <v/>
      </c>
      <c r="H28" s="12">
        <f>IF(OR($C28="",$E28=""),"",ROUND($C28*$E28/30,2))</f>
        <v/>
      </c>
      <c r="I28" s="12">
        <f>IF(OR($F28="",$H28=""),"",ROUND($F28-$H28,2))</f>
        <v/>
      </c>
      <c r="J28" s="12">
        <f>IF(OR($C28="",$F28=""),"",ROUND($C28-$F28,2))</f>
        <v/>
      </c>
    </row>
    <row r="29">
      <c r="B29" s="9" t="n"/>
      <c r="C29" s="10" t="n"/>
      <c r="D29" s="11" t="n"/>
      <c r="E29" s="11" t="n"/>
      <c r="F29" s="12">
        <f>IF(OR($C29="",$D29="",$D29=0),"",ROUND($C29*$E29/$D29,2))</f>
        <v/>
      </c>
      <c r="G29" s="12">
        <f>IF(OR($C29="",$D29="",$D29=0),"",ROUND($C29/$D29,2))</f>
        <v/>
      </c>
      <c r="H29" s="12">
        <f>IF(OR($C29="",$E29=""),"",ROUND($C29*$E29/30,2))</f>
        <v/>
      </c>
      <c r="I29" s="12">
        <f>IF(OR($F29="",$H29=""),"",ROUND($F29-$H29,2))</f>
        <v/>
      </c>
      <c r="J29" s="12">
        <f>IF(OR($C29="",$F29=""),"",ROUND($C29-$F29,2))</f>
        <v/>
      </c>
    </row>
    <row r="30">
      <c r="B30" s="9" t="n"/>
      <c r="C30" s="10" t="n"/>
      <c r="D30" s="11" t="n"/>
      <c r="E30" s="11" t="n"/>
      <c r="F30" s="12">
        <f>IF(OR($C30="",$D30="",$D30=0),"",ROUND($C30*$E30/$D30,2))</f>
        <v/>
      </c>
      <c r="G30" s="12">
        <f>IF(OR($C30="",$D30="",$D30=0),"",ROUND($C30/$D30,2))</f>
        <v/>
      </c>
      <c r="H30" s="12">
        <f>IF(OR($C30="",$E30=""),"",ROUND($C30*$E30/30,2))</f>
        <v/>
      </c>
      <c r="I30" s="12">
        <f>IF(OR($F30="",$H30=""),"",ROUND($F30-$H30,2))</f>
        <v/>
      </c>
      <c r="J30" s="12">
        <f>IF(OR($C30="",$F30=""),"",ROUND($C30-$F30,2))</f>
        <v/>
      </c>
    </row>
    <row r="31">
      <c r="B31" s="9" t="n"/>
      <c r="C31" s="10" t="n"/>
      <c r="D31" s="11" t="n"/>
      <c r="E31" s="11" t="n"/>
      <c r="F31" s="12">
        <f>IF(OR($C31="",$D31="",$D31=0),"",ROUND($C31*$E31/$D31,2))</f>
        <v/>
      </c>
      <c r="G31" s="12">
        <f>IF(OR($C31="",$D31="",$D31=0),"",ROUND($C31/$D31,2))</f>
        <v/>
      </c>
      <c r="H31" s="12">
        <f>IF(OR($C31="",$E31=""),"",ROUND($C31*$E31/30,2))</f>
        <v/>
      </c>
      <c r="I31" s="12">
        <f>IF(OR($F31="",$H31=""),"",ROUND($F31-$H31,2))</f>
        <v/>
      </c>
      <c r="J31" s="12">
        <f>IF(OR($C31="",$F31=""),"",ROUND($C31-$F31,2))</f>
        <v/>
      </c>
    </row>
    <row r="32">
      <c r="B32" s="9" t="n"/>
      <c r="C32" s="10" t="n"/>
      <c r="D32" s="11" t="n"/>
      <c r="E32" s="11" t="n"/>
      <c r="F32" s="12">
        <f>IF(OR($C32="",$D32="",$D32=0),"",ROUND($C32*$E32/$D32,2))</f>
        <v/>
      </c>
      <c r="G32" s="12">
        <f>IF(OR($C32="",$D32="",$D32=0),"",ROUND($C32/$D32,2))</f>
        <v/>
      </c>
      <c r="H32" s="12">
        <f>IF(OR($C32="",$E32=""),"",ROUND($C32*$E32/30,2))</f>
        <v/>
      </c>
      <c r="I32" s="12">
        <f>IF(OR($F32="",$H32=""),"",ROUND($F32-$H32,2))</f>
        <v/>
      </c>
      <c r="J32" s="12">
        <f>IF(OR($C32="",$F32=""),"",ROUND($C32-$F32,2))</f>
        <v/>
      </c>
    </row>
    <row r="33">
      <c r="B33" s="9" t="n"/>
      <c r="C33" s="10" t="n"/>
      <c r="D33" s="11" t="n"/>
      <c r="E33" s="11" t="n"/>
      <c r="F33" s="12">
        <f>IF(OR($C33="",$D33="",$D33=0),"",ROUND($C33*$E33/$D33,2))</f>
        <v/>
      </c>
      <c r="G33" s="12">
        <f>IF(OR($C33="",$D33="",$D33=0),"",ROUND($C33/$D33,2))</f>
        <v/>
      </c>
      <c r="H33" s="12">
        <f>IF(OR($C33="",$E33=""),"",ROUND($C33*$E33/30,2))</f>
        <v/>
      </c>
      <c r="I33" s="12">
        <f>IF(OR($F33="",$H33=""),"",ROUND($F33-$H33,2))</f>
        <v/>
      </c>
      <c r="J33" s="12">
        <f>IF(OR($C33="",$F33=""),"",ROUND($C33-$F33,2))</f>
        <v/>
      </c>
    </row>
    <row r="34">
      <c r="B34" s="9" t="n"/>
      <c r="C34" s="10" t="n"/>
      <c r="D34" s="11" t="n"/>
      <c r="E34" s="11" t="n"/>
      <c r="F34" s="12">
        <f>IF(OR($C34="",$D34="",$D34=0),"",ROUND($C34*$E34/$D34,2))</f>
        <v/>
      </c>
      <c r="G34" s="12">
        <f>IF(OR($C34="",$D34="",$D34=0),"",ROUND($C34/$D34,2))</f>
        <v/>
      </c>
      <c r="H34" s="12">
        <f>IF(OR($C34="",$E34=""),"",ROUND($C34*$E34/30,2))</f>
        <v/>
      </c>
      <c r="I34" s="12">
        <f>IF(OR($F34="",$H34=""),"",ROUND($F34-$H34,2))</f>
        <v/>
      </c>
      <c r="J34" s="12">
        <f>IF(OR($C34="",$F34=""),"",ROUND($C34-$F34,2))</f>
        <v/>
      </c>
    </row>
    <row r="35">
      <c r="B35" s="9" t="n"/>
      <c r="C35" s="10" t="n"/>
      <c r="D35" s="11" t="n"/>
      <c r="E35" s="11" t="n"/>
      <c r="F35" s="12">
        <f>IF(OR($C35="",$D35="",$D35=0),"",ROUND($C35*$E35/$D35,2))</f>
        <v/>
      </c>
      <c r="G35" s="12">
        <f>IF(OR($C35="",$D35="",$D35=0),"",ROUND($C35/$D35,2))</f>
        <v/>
      </c>
      <c r="H35" s="12">
        <f>IF(OR($C35="",$E35=""),"",ROUND($C35*$E35/30,2))</f>
        <v/>
      </c>
      <c r="I35" s="12">
        <f>IF(OR($F35="",$H35=""),"",ROUND($F35-$H35,2))</f>
        <v/>
      </c>
      <c r="J35" s="12">
        <f>IF(OR($C35="",$F35=""),"",ROUND($C35-$F35,2))</f>
        <v/>
      </c>
    </row>
    <row r="36">
      <c r="B36" s="9" t="n"/>
      <c r="C36" s="10" t="n"/>
      <c r="D36" s="11" t="n"/>
      <c r="E36" s="11" t="n"/>
      <c r="F36" s="12">
        <f>IF(OR($C36="",$D36="",$D36=0),"",ROUND($C36*$E36/$D36,2))</f>
        <v/>
      </c>
      <c r="G36" s="12">
        <f>IF(OR($C36="",$D36="",$D36=0),"",ROUND($C36/$D36,2))</f>
        <v/>
      </c>
      <c r="H36" s="12">
        <f>IF(OR($C36="",$E36=""),"",ROUND($C36*$E36/30,2))</f>
        <v/>
      </c>
      <c r="I36" s="12">
        <f>IF(OR($F36="",$H36=""),"",ROUND($F36-$H36,2))</f>
        <v/>
      </c>
      <c r="J36" s="12">
        <f>IF(OR($C36="",$F36=""),"",ROUND($C36-$F36,2))</f>
        <v/>
      </c>
    </row>
    <row r="37">
      <c r="B37" s="9" t="n"/>
      <c r="C37" s="10" t="n"/>
      <c r="D37" s="11" t="n"/>
      <c r="E37" s="11" t="n"/>
      <c r="F37" s="12">
        <f>IF(OR($C37="",$D37="",$D37=0),"",ROUND($C37*$E37/$D37,2))</f>
        <v/>
      </c>
      <c r="G37" s="12">
        <f>IF(OR($C37="",$D37="",$D37=0),"",ROUND($C37/$D37,2))</f>
        <v/>
      </c>
      <c r="H37" s="12">
        <f>IF(OR($C37="",$E37=""),"",ROUND($C37*$E37/30,2))</f>
        <v/>
      </c>
      <c r="I37" s="12">
        <f>IF(OR($F37="",$H37=""),"",ROUND($F37-$H37,2))</f>
        <v/>
      </c>
      <c r="J37" s="12">
        <f>IF(OR($C37="",$F37=""),"",ROUND($C37-$F37,2))</f>
        <v/>
      </c>
    </row>
    <row r="39" ht="40" customHeight="1">
      <c r="B39" s="8" t="inlineStr">
        <is>
          <t>Two columns answer two different questions. Payable is what you hand over once the maximum deduction is taken, which is the number a mid-month joiner or a leaver actually needs. The Gap column is what the thirty-day convention leaves on the table. It is money you did not have to give up, and giving it up is lawful. The column exists so the choice is visible rather than accidental.</t>
        </is>
      </c>
    </row>
  </sheetData>
  <mergeCells count="3">
    <mergeCell ref="B39:J39"/>
    <mergeCell ref="B6:J6"/>
    <mergeCell ref="B5:J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D23"/>
  <sheetViews>
    <sheetView workbookViewId="0">
      <selection activeCell="A1" sqref="A1"/>
    </sheetView>
  </sheetViews>
  <sheetFormatPr baseColWidth="8" defaultRowHeight="15"/>
  <cols>
    <col width="2" customWidth="1" min="1" max="1"/>
    <col width="34" customWidth="1" min="2" max="2"/>
    <col width="18" customWidth="1" min="3" max="3"/>
    <col width="60" customWidth="1" min="4" max="4"/>
  </cols>
  <sheetData>
    <row r="2">
      <c r="B2" s="1" t="inlineStr">
        <is>
          <t>What you divide, before you argue about how to divide it</t>
        </is>
      </c>
    </row>
    <row r="3">
      <c r="B3" s="2" t="inlineStr">
        <is>
          <t>Section 2(y) with the first proviso applied.</t>
        </is>
      </c>
    </row>
    <row r="6" ht="42" customHeight="1">
      <c r="B6" s="4" t="inlineStr">
        <is>
          <t>Component</t>
        </is>
      </c>
      <c r="C6" s="4" t="inlineStr">
        <is>
          <t>Monthly amount</t>
        </is>
      </c>
      <c r="D6" s="4" t="inlineStr">
        <is>
          <t>Where it sits</t>
        </is>
      </c>
    </row>
    <row r="7">
      <c r="B7" s="13" t="inlineStr">
        <is>
          <t>Basic pay</t>
        </is>
      </c>
      <c r="C7" s="10" t="n">
        <v>12000</v>
      </c>
      <c r="D7" s="6" t="inlineStr">
        <is>
          <t>s.2(y)(i). In wages.</t>
        </is>
      </c>
    </row>
    <row r="8">
      <c r="B8" s="13" t="inlineStr">
        <is>
          <t>Dearness allowance</t>
        </is>
      </c>
      <c r="C8" s="10" t="n">
        <v>3000</v>
      </c>
      <c r="D8" s="6" t="inlineStr">
        <is>
          <t>s.2(y)(ii). In wages.</t>
        </is>
      </c>
    </row>
    <row r="9">
      <c r="B9" s="13" t="inlineStr">
        <is>
          <t>Retaining allowance</t>
        </is>
      </c>
      <c r="C9" s="10" t="n">
        <v>0</v>
      </c>
      <c r="D9" s="6" t="inlineStr">
        <is>
          <t>s.2(y)(iii). In wages.</t>
        </is>
      </c>
    </row>
    <row r="10">
      <c r="B10" s="13" t="inlineStr">
        <is>
          <t>House rent allowance</t>
        </is>
      </c>
      <c r="C10" s="10" t="n">
        <v>6000</v>
      </c>
      <c r="D10" s="6" t="inlineStr">
        <is>
          <t>Excluded by the clauses, unless the proviso pulls it back.</t>
        </is>
      </c>
    </row>
    <row r="11">
      <c r="B11" s="13" t="inlineStr">
        <is>
          <t>Conveyance allowance</t>
        </is>
      </c>
      <c r="C11" s="10" t="n">
        <v>3000</v>
      </c>
      <c r="D11" s="6" t="inlineStr">
        <is>
          <t>Excluded by the clauses.</t>
        </is>
      </c>
    </row>
    <row r="12">
      <c r="B12" s="13" t="inlineStr">
        <is>
          <t>Other allowances</t>
        </is>
      </c>
      <c r="C12" s="10" t="n">
        <v>6000</v>
      </c>
      <c r="D12" s="6" t="inlineStr">
        <is>
          <t>Excluded by the clauses.</t>
        </is>
      </c>
    </row>
    <row r="14">
      <c r="B14" s="13" t="inlineStr">
        <is>
          <t>Total remuneration</t>
        </is>
      </c>
      <c r="C14" s="12">
        <f>SUM(C7:C12)</f>
        <v/>
      </c>
      <c r="D14" s="6" t="inlineStr">
        <is>
          <t>Everything paid, which is what the proviso measures against.</t>
        </is>
      </c>
    </row>
    <row r="15">
      <c r="B15" s="13" t="inlineStr">
        <is>
          <t>In wages by name</t>
        </is>
      </c>
      <c r="C15" s="12">
        <f>SUM(C7:C9)</f>
        <v/>
      </c>
      <c r="D15" s="6" t="inlineStr">
        <is>
          <t>Basic, dearness allowance and retaining allowance.</t>
        </is>
      </c>
    </row>
    <row r="16">
      <c r="B16" s="13" t="inlineStr">
        <is>
          <t>Excluded pay</t>
        </is>
      </c>
      <c r="C16" s="12">
        <f>C14-C15</f>
        <v/>
      </c>
      <c r="D16" s="6" t="inlineStr">
        <is>
          <t>The rest. The proviso only looks at this.</t>
        </is>
      </c>
    </row>
    <row r="17">
      <c r="B17" s="13" t="inlineStr">
        <is>
          <t>One-half of remuneration</t>
        </is>
      </c>
      <c r="C17" s="12">
        <f>ROUND(C14/2,2)</f>
        <v/>
      </c>
      <c r="D17" s="6" t="inlineStr">
        <is>
          <t>The line the proviso draws.</t>
        </is>
      </c>
    </row>
    <row r="18">
      <c r="B18" s="13" t="inlineStr">
        <is>
          <t>Excess over one-half</t>
        </is>
      </c>
      <c r="C18" s="12">
        <f>MAX(0,ROUND(C16-C17,2))</f>
        <v/>
      </c>
      <c r="D18" s="6" t="inlineStr">
        <is>
          <t>Added back into wages where it is positive.</t>
        </is>
      </c>
    </row>
    <row r="19">
      <c r="B19" s="14" t="inlineStr">
        <is>
          <t>WAGES under s.2(y)</t>
        </is>
      </c>
      <c r="C19" s="15">
        <f>ROUND(C15+C18,2)</f>
        <v/>
      </c>
      <c r="D19" s="6" t="inlineStr">
        <is>
          <t>This is the figure every per-day calculation divides.</t>
        </is>
      </c>
    </row>
    <row r="21" ht="56" customHeight="1">
      <c r="B21" s="3" t="inlineStr">
        <is>
          <t>WHAT THE PROVISO DOES NOT SAY. It is widely quoted as a rule that wages must be at least half of CTC. It is not a structural mandate and it does not make you restructure anything: it deems the EXCESS over one-half to be remuneration and adds that excess into wages, which changes the arithmetic rather than the salary. And the line itself can move, because the proviso says one-half OR SUCH OTHER PER CENT AS MAY BE NOTIFIED by the Central Government.</t>
        </is>
      </c>
    </row>
    <row r="23" ht="48" customHeight="1">
      <c r="B23" s="7" t="inlineStr">
        <is>
          <t>On this structure the excluded pay is ₹15,000 against ₹30,000 of remuneration, which is exactly one-half, so nothing is added back and wages are ₹15,000. Push the allowances a rupee higher and the proviso starts biting. That is why a per-day figure taken on basic alone is almost always too small.</t>
        </is>
      </c>
    </row>
  </sheetData>
  <mergeCells count="2">
    <mergeCell ref="B23:D23"/>
    <mergeCell ref="B21:D2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E13"/>
  <sheetViews>
    <sheetView workbookViewId="0">
      <selection activeCell="A1" sqref="A1"/>
    </sheetView>
  </sheetViews>
  <sheetFormatPr baseColWidth="8" defaultRowHeight="15"/>
  <cols>
    <col width="2" customWidth="1" min="1" max="1"/>
    <col width="30" customWidth="1" min="2" max="2"/>
    <col width="16" customWidth="1" min="3" max="3"/>
    <col width="16" customWidth="1" min="4" max="4"/>
    <col width="62" customWidth="1" min="5" max="5"/>
  </cols>
  <sheetData>
    <row r="2">
      <c r="B2" s="1" t="inlineStr">
        <is>
          <t>Three divisors, three legal homes</t>
        </is>
      </c>
    </row>
    <row r="3">
      <c r="B3" s="2" t="inlineStr">
        <is>
          <t>Same salary. Different questions. Each answer right in its own lane.</t>
        </is>
      </c>
    </row>
    <row r="5">
      <c r="B5" s="5" t="inlineStr">
        <is>
          <t>Wages for the month</t>
        </is>
      </c>
      <c r="C5" s="16" t="n">
        <v>30000</v>
      </c>
    </row>
    <row r="7" ht="42" customHeight="1">
      <c r="B7" s="4" t="inlineStr">
        <is>
          <t>The question</t>
        </is>
      </c>
      <c r="C7" s="4" t="inlineStr">
        <is>
          <t>Divisor</t>
        </is>
      </c>
      <c r="D7" s="4" t="inlineStr">
        <is>
          <t>Per day</t>
        </is>
      </c>
      <c r="E7" s="4" t="inlineStr">
        <is>
          <t>Where it comes from</t>
        </is>
      </c>
    </row>
    <row r="8" ht="40" customHeight="1">
      <c r="B8" s="13" t="inlineStr">
        <is>
          <t>Absence, six-day week</t>
        </is>
      </c>
      <c r="C8" s="17" t="n">
        <v>26</v>
      </c>
      <c r="D8" s="12">
        <f>ROUND($C$5/C8,2)</f>
        <v/>
      </c>
      <c r="E8" s="6" t="inlineStr">
        <is>
          <t>s.20(2). The days that employee was required to work. This is a CEILING, so less is lawful and more is not.</t>
        </is>
      </c>
    </row>
    <row r="9" ht="40" customHeight="1">
      <c r="B9" s="13" t="inlineStr">
        <is>
          <t>Absence, five-day week</t>
        </is>
      </c>
      <c r="C9" s="17" t="n">
        <v>22</v>
      </c>
      <c r="D9" s="12">
        <f>ROUND($C$5/C9,2)</f>
        <v/>
      </c>
      <c r="E9" s="6" t="inlineStr">
        <is>
          <t>s.20(2) again. Fewer required days means a HIGHER per-day ceiling, not a lower one.</t>
        </is>
      </c>
    </row>
    <row r="10" ht="40" customHeight="1">
      <c r="B10" s="13" t="inlineStr">
        <is>
          <t>Overtime hour</t>
        </is>
      </c>
      <c r="C10" s="17" t="n">
        <v>26</v>
      </c>
      <c r="D10" s="12">
        <f>ROUND($C$5/C10,2)</f>
        <v/>
      </c>
      <c r="E10" s="6" t="inlineStr">
        <is>
          <t>rule 3(2), then divided by eight again for the hour, then doubled under s.14. The rule is headed manner of calculating the MINIMUM rate of wages.</t>
        </is>
      </c>
    </row>
    <row r="11" ht="40" customHeight="1">
      <c r="B11" s="13" t="inlineStr">
        <is>
          <t>Leave encashment</t>
        </is>
      </c>
      <c r="C11" s="17" t="n">
        <v>30</v>
      </c>
      <c r="D11" s="12">
        <f>ROUND($C$5/C11,2)</f>
        <v/>
      </c>
      <c r="E11" s="6" t="inlineStr">
        <is>
          <t>Nothing. No provision of the Code sets an encashment divisor. Thirty is convention and this workbook says so rather than dressing it up.</t>
        </is>
      </c>
    </row>
    <row r="13" ht="52" customHeight="1">
      <c r="B13" s="7" t="inlineStr">
        <is>
          <t>The overtime hour is the one people carry across by mistake. Rule 3(2) runs from a DAY's rate to a month, and it governs the minimum rate of wages. Reading it backwards for contractual pay is settled practice and it is what our overtime template rests on, but it is not what the rule prescribes, and it is not the rule that governs a deduction for absence.</t>
        </is>
      </c>
    </row>
  </sheetData>
  <mergeCells count="1">
    <mergeCell ref="B13:E1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D24"/>
  <sheetViews>
    <sheetView workbookViewId="0">
      <selection activeCell="A1" sqref="A1"/>
    </sheetView>
  </sheetViews>
  <sheetFormatPr baseColWidth="8" defaultRowHeight="15"/>
  <cols>
    <col width="2" customWidth="1" min="1" max="1"/>
    <col width="34" customWidth="1" min="2" max="2"/>
    <col width="18" customWidth="1" min="3" max="3"/>
    <col width="58" customWidth="1" min="4" max="4"/>
  </cols>
  <sheetData>
    <row r="2">
      <c r="B2" s="1" t="inlineStr">
        <is>
          <t>Section 18(3): fifty per cent of the wage period</t>
        </is>
      </c>
    </row>
    <row r="3">
      <c r="B3" s="2" t="inlineStr">
        <is>
          <t>Each deduction can be right and the month still cross the line.</t>
        </is>
      </c>
    </row>
    <row r="4">
      <c r="B4" s="18" t="inlineStr">
        <is>
          <t>Rules 13 and 17 below are the CENTRAL rules, s.67(1) with s.2(d). The Code's own fifty per cent binds everyone. Over-deducting is the offence, not under-deducting. Section 54(1)(a): paying less than the amount due is a fine up to fifty thousand rupees.</t>
        </is>
      </c>
    </row>
    <row r="5">
      <c r="B5" s="5" t="inlineStr">
        <is>
          <t>Wages for the wage period</t>
        </is>
      </c>
      <c r="C5" s="16" t="n">
        <v>30000</v>
      </c>
    </row>
    <row r="7" ht="42" customHeight="1">
      <c r="B7" s="4" t="inlineStr">
        <is>
          <t>Deduction</t>
        </is>
      </c>
      <c r="C7" s="4" t="inlineStr">
        <is>
          <t>Amount</t>
        </is>
      </c>
      <c r="D7" s="4" t="inlineStr">
        <is>
          <t>Provision</t>
        </is>
      </c>
    </row>
    <row r="8">
      <c r="B8" s="13" t="inlineStr">
        <is>
          <t>Absence from duty</t>
        </is>
      </c>
      <c r="C8" s="10" t="n">
        <v>3461.54</v>
      </c>
      <c r="D8" s="13" t="inlineStr">
        <is>
          <t>s.18(2)(b) with s.20</t>
        </is>
      </c>
    </row>
    <row r="9">
      <c r="B9" s="13" t="inlineStr">
        <is>
          <t>Fine</t>
        </is>
      </c>
      <c r="C9" s="10" t="n">
        <v>0</v>
      </c>
      <c r="D9" s="13" t="inlineStr">
        <is>
          <t>s.18(2)(a) with s.19</t>
        </is>
      </c>
    </row>
    <row r="10">
      <c r="B10" s="13" t="inlineStr">
        <is>
          <t>Damage or loss</t>
        </is>
      </c>
      <c r="C10" s="10" t="n">
        <v>0</v>
      </c>
      <c r="D10" s="13" t="inlineStr">
        <is>
          <t>s.18(2)(c) with s.21</t>
        </is>
      </c>
    </row>
    <row r="11">
      <c r="B11" s="13" t="inlineStr">
        <is>
          <t>House accommodation or services</t>
        </is>
      </c>
      <c r="C11" s="10" t="n">
        <v>0</v>
      </c>
      <c r="D11" s="13" t="inlineStr">
        <is>
          <t>s.18(2)(d) with s.22</t>
        </is>
      </c>
    </row>
    <row r="12">
      <c r="B12" s="13" t="inlineStr">
        <is>
          <t>Recovery of advances</t>
        </is>
      </c>
      <c r="C12" s="10" t="n">
        <v>8000</v>
      </c>
      <c r="D12" s="13" t="inlineStr">
        <is>
          <t>s.18(2)(f) with s.23</t>
        </is>
      </c>
    </row>
    <row r="13">
      <c r="B13" s="13" t="inlineStr">
        <is>
          <t>Recovery of loans</t>
        </is>
      </c>
      <c r="C13" s="10" t="n">
        <v>4000</v>
      </c>
      <c r="D13" s="13" t="inlineStr">
        <is>
          <t>s.18(2)(g) with s.24</t>
        </is>
      </c>
    </row>
    <row r="15">
      <c r="B15" s="5" t="inlineStr">
        <is>
          <t>Total deductions</t>
        </is>
      </c>
      <c r="C15" s="19">
        <f>ROUND(SUM(C8:C13),2)</f>
        <v/>
      </c>
    </row>
    <row r="16">
      <c r="B16" s="13" t="inlineStr">
        <is>
          <t>Fifty per cent of wages</t>
        </is>
      </c>
      <c r="C16" s="12">
        <f>ROUND($C$5/2,2)</f>
        <v/>
      </c>
    </row>
    <row r="17">
      <c r="B17" s="5" t="inlineStr">
        <is>
          <t>Within section 18(3)?</t>
        </is>
      </c>
      <c r="C17" s="5">
        <f>IF(C15&lt;=C16,"YES","NO, the excess goes to s.18(4)")</f>
        <v/>
      </c>
    </row>
    <row r="18">
      <c r="B18" s="13" t="inlineStr">
        <is>
          <t>Excess over the cap</t>
        </is>
      </c>
      <c r="C18" s="12">
        <f>MAX(0,ROUND(C15-C16,2))</f>
        <v/>
      </c>
    </row>
    <row r="20" ht="40" customHeight="1">
      <c r="B20" s="20" t="inlineStr">
        <is>
          <t>As loaded, the deductions total ₹15,461.54 against a cap of ₹15,000, so this month is ₹461.54 over. Every single deduction in the list is individually lawful. That is the trap.</t>
        </is>
      </c>
    </row>
    <row r="22" ht="58" customHeight="1">
      <c r="B22" s="3" t="inlineStr">
        <is>
          <t>WHAT HAPPENS TO THE EXCESS, WHICH THE CODE LEAVES TO THE RULES. Section 18(4) says the excess is recovered in such manner as may be prescribed, and RULE 13 of the Code on Wages (Central) Rules, 2026 prescribes it: the excess shall be CARRIED FORWARD and recovered from the wages of the succeeding wage period, in instalments, so that the recovery in any month shall not exceed fifty per cent of that month's wages. It is not written off, and it cannot be taken in a lump the following month either.</t>
        </is>
      </c>
    </row>
    <row r="24" ht="62" customHeight="1">
      <c r="B24" s="7" t="inlineStr">
        <is>
          <t>AND A PROCEDURE, FOR ONE NARROW CASE ONLY. Rule 17 applies where an employer intends to deduct under the PROVISO to section 20(2), which is the case of ten or more employees absenting themselves in concert without due notice, for which up to eight days' wages may be deducted. It is NOT a general requirement for an ordinary absence deduction. Where it does apply: intimate the employee electronically or in writing, seek a reply within seven days, deduct on establishment of charges, and where no reply comes, intimate within fifteen days of the deduction.</t>
        </is>
      </c>
    </row>
  </sheetData>
  <mergeCells count="3">
    <mergeCell ref="B22:D22"/>
    <mergeCell ref="B24:D24"/>
    <mergeCell ref="B20:D20"/>
  </mergeCells>
  <conditionalFormatting sqref="C15">
    <cfRule type="cellIs" priority="1" operator="greaterThan" dxfId="0">
      <formula>$C$16</formula>
    </cfRule>
    <cfRule type="cellIs" priority="3" operator="lessThanOrEqual" dxfId="1">
      <formula>$C$16</formula>
    </cfRule>
  </conditionalFormatting>
  <conditionalFormatting sqref="C18">
    <cfRule type="cellIs" priority="2" operator="greaterThan" dxfId="0">
      <formula>0</formula>
    </cfRule>
  </conditionalFormatting>
  <pageMargins left="0.75" right="0.75" top="1" bottom="1" header="0.5" footer="0.5"/>
</worksheet>
</file>

<file path=xl/worksheets/sheet6.xml><?xml version="1.0" encoding="utf-8"?>
<worksheet xmlns="http://schemas.openxmlformats.org/spreadsheetml/2006/main">
  <sheetPr>
    <outlinePr summaryBelow="1" summaryRight="1"/>
    <pageSetUpPr/>
  </sheetPr>
  <dimension ref="B2:I12"/>
  <sheetViews>
    <sheetView workbookViewId="0">
      <selection activeCell="A1" sqref="A1"/>
    </sheetView>
  </sheetViews>
  <sheetFormatPr baseColWidth="8" defaultRowHeight="15"/>
  <cols>
    <col width="2" customWidth="1" min="1" max="1"/>
    <col width="22" customWidth="1" min="2" max="2"/>
    <col width="15" customWidth="1" min="3" max="3"/>
    <col width="12" customWidth="1" min="4" max="4"/>
    <col width="11" customWidth="1" min="5" max="5"/>
    <col width="15" customWidth="1" min="6" max="6"/>
    <col width="14" customWidth="1" min="7" max="7"/>
    <col width="14" customWidth="1" min="8" max="8"/>
    <col width="46" customWidth="1" min="9" max="9"/>
  </cols>
  <sheetData>
    <row r="2">
      <c r="B2" s="1" t="inlineStr">
        <is>
          <t>Four employees, four patterns</t>
        </is>
      </c>
    </row>
    <row r="3">
      <c r="B3" s="2" t="inlineStr">
        <is>
          <t>Each row shows the ceiling, the thirty-day figure, and the gap between them.</t>
        </is>
      </c>
    </row>
    <row r="6" ht="42" customHeight="1">
      <c r="B6" s="4" t="inlineStr">
        <is>
          <t>Employee</t>
        </is>
      </c>
      <c r="C6" s="4" t="inlineStr">
        <is>
          <t>Wages</t>
        </is>
      </c>
      <c r="D6" s="4" t="inlineStr">
        <is>
          <t>Days required</t>
        </is>
      </c>
      <c r="E6" s="4" t="inlineStr">
        <is>
          <t>Days absent</t>
        </is>
      </c>
      <c r="F6" s="4" t="inlineStr">
        <is>
          <t>s.20(2) ceiling</t>
        </is>
      </c>
      <c r="G6" s="4" t="inlineStr">
        <is>
          <t>On 30 days</t>
        </is>
      </c>
      <c r="H6" s="4" t="inlineStr">
        <is>
          <t>Gap</t>
        </is>
      </c>
      <c r="I6" s="4" t="inlineStr">
        <is>
          <t>The pattern</t>
        </is>
      </c>
    </row>
    <row r="7" ht="34" customHeight="1">
      <c r="B7" s="13" t="inlineStr">
        <is>
          <t>Six-day week</t>
        </is>
      </c>
      <c r="C7" s="12" t="n">
        <v>30000</v>
      </c>
      <c r="D7" s="17" t="n">
        <v>26</v>
      </c>
      <c r="E7" s="17" t="n">
        <v>3</v>
      </c>
      <c r="F7" s="12">
        <f>ROUND(C7*E7/D7,2)</f>
        <v/>
      </c>
      <c r="G7" s="12">
        <f>ROUND(C7*E7/30,2)</f>
        <v/>
      </c>
      <c r="H7" s="12">
        <f>ROUND(F7-G7,2)</f>
        <v/>
      </c>
      <c r="I7" s="6" t="inlineStr">
        <is>
          <t>Six days a week, one weekly off</t>
        </is>
      </c>
    </row>
    <row r="8" ht="34" customHeight="1">
      <c r="B8" s="13" t="inlineStr">
        <is>
          <t>Five-day week</t>
        </is>
      </c>
      <c r="C8" s="12" t="n">
        <v>30000</v>
      </c>
      <c r="D8" s="17" t="n">
        <v>22</v>
      </c>
      <c r="E8" s="17" t="n">
        <v>3</v>
      </c>
      <c r="F8" s="12">
        <f>ROUND(C8*E8/D8,2)</f>
        <v/>
      </c>
      <c r="G8" s="12">
        <f>ROUND(C8*E8/30,2)</f>
        <v/>
      </c>
      <c r="H8" s="12">
        <f>ROUND(F8-G8,2)</f>
        <v/>
      </c>
      <c r="I8" s="6" t="inlineStr">
        <is>
          <t>Five days a week, two weekly offs</t>
        </is>
      </c>
    </row>
    <row r="9" ht="34" customHeight="1">
      <c r="B9" s="13" t="inlineStr">
        <is>
          <t>Mid-month joiner</t>
        </is>
      </c>
      <c r="C9" s="12" t="n">
        <v>15000</v>
      </c>
      <c r="D9" s="17" t="n">
        <v>13</v>
      </c>
      <c r="E9" s="17" t="n">
        <v>1</v>
      </c>
      <c r="F9" s="12">
        <f>ROUND(C9*E9/D9,2)</f>
        <v/>
      </c>
      <c r="G9" s="12">
        <f>ROUND(C9*E9/30,2)</f>
        <v/>
      </c>
      <c r="H9" s="12">
        <f>ROUND(F9-G9,2)</f>
        <v/>
      </c>
      <c r="I9" s="6" t="inlineStr">
        <is>
          <t>Joined on the 16th, half a wage period</t>
        </is>
      </c>
    </row>
    <row r="10" ht="34" customHeight="1">
      <c r="B10" s="13" t="inlineStr">
        <is>
          <t>Closed holiday</t>
        </is>
      </c>
      <c r="C10" s="12" t="n">
        <v>30000</v>
      </c>
      <c r="D10" s="17" t="n">
        <v>25</v>
      </c>
      <c r="E10" s="17" t="n">
        <v>2</v>
      </c>
      <c r="F10" s="12">
        <f>ROUND(C10*E10/D10,2)</f>
        <v/>
      </c>
      <c r="G10" s="12">
        <f>ROUND(C10*E10/30,2)</f>
        <v/>
      </c>
      <c r="H10" s="12">
        <f>ROUND(F10-G10,2)</f>
        <v/>
      </c>
      <c r="I10" s="6" t="inlineStr">
        <is>
          <t>A declared holiday is not a required day</t>
        </is>
      </c>
    </row>
    <row r="12" ht="48" customHeight="1">
      <c r="B12" s="7" t="inlineStr">
        <is>
          <t>The five-day row is the one worth staring at. Same salary, same three days absent, and the ceiling is HIGHER than the six-day employee's, because the month's wages bought fewer days of work. Anyone applying one divisor across both patterns has not noticed that section 20(2) is written about the individual employee.</t>
        </is>
      </c>
    </row>
  </sheetData>
  <mergeCells count="1">
    <mergeCell ref="B12:I1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B2:C32"/>
  <sheetViews>
    <sheetView workbookViewId="0">
      <selection activeCell="A1" sqref="A1"/>
    </sheetView>
  </sheetViews>
  <sheetFormatPr baseColWidth="8" defaultRowHeight="15"/>
  <cols>
    <col width="2" customWidth="1" min="1" max="1"/>
    <col width="74" customWidth="1" min="2" max="2"/>
    <col width="52" customWidth="1" min="3" max="3"/>
  </cols>
  <sheetData>
    <row r="2">
      <c r="B2" s="1" t="inlineStr">
        <is>
          <t>Every claim, against the provision it rests on</t>
        </is>
      </c>
    </row>
    <row r="3">
      <c r="B3" s="2" t="inlineStr">
        <is>
          <t>Read in the gazette on 29-Sep-2026, not quoted from commentary.</t>
        </is>
      </c>
    </row>
    <row r="5" ht="42" customHeight="1">
      <c r="B5" s="4" t="inlineStr">
        <is>
          <t>The claim</t>
        </is>
      </c>
      <c r="C5" s="4" t="inlineStr">
        <is>
          <t>The provision</t>
        </is>
      </c>
    </row>
    <row r="6" ht="34" customHeight="1">
      <c r="B6" s="6" t="inlineStr">
        <is>
          <t>A deduction for absence is permitted</t>
        </is>
      </c>
      <c r="C6" s="6" t="inlineStr">
        <is>
          <t>Code on Wages, 2019, s.18(2)(b)</t>
        </is>
      </c>
    </row>
    <row r="7" ht="34" customHeight="1">
      <c r="B7" s="6" t="inlineStr">
        <is>
          <t>Paid leave is not absence: s.20(1) confines the deduction to absence from the place the employee was REQUIRED to work, and somebody on sanctioned leave is not that</t>
        </is>
      </c>
      <c r="C7" s="6" t="inlineStr">
        <is>
          <t>Code on Wages, 2019, s.20(1) read with s.18(2)(b)</t>
        </is>
      </c>
    </row>
    <row r="8" ht="34" customHeight="1">
      <c r="B8" s="6" t="inlineStr">
        <is>
          <t>It may be made only for absence from the place the employee was required to work</t>
        </is>
      </c>
      <c r="C8" s="6" t="inlineStr">
        <is>
          <t>Code on Wages, 2019, s.20(1)</t>
        </is>
      </c>
    </row>
    <row r="9" ht="34" customHeight="1">
      <c r="B9" s="6" t="inlineStr">
        <is>
          <t>And it shall in no case bear a larger proportion to the wages for the wage-period than the absence bears to the total period he was REQUIRED TO WORK in it</t>
        </is>
      </c>
      <c r="C9" s="6" t="inlineStr">
        <is>
          <t>Code on Wages, 2019, s.20(2)</t>
        </is>
      </c>
    </row>
    <row r="10" ht="34" customHeight="1">
      <c r="B10" s="6" t="inlineStr">
        <is>
          <t>Ten or more absenting themselves in concert without due notice may be deducted up to eight days' wages in lieu of notice</t>
        </is>
      </c>
      <c r="C10" s="6" t="inlineStr">
        <is>
          <t>Code on Wages, 2019, s.20(2) proviso</t>
        </is>
      </c>
    </row>
    <row r="11" ht="34" customHeight="1">
      <c r="B11" s="6" t="inlineStr">
        <is>
          <t>Total deductions in any wage period shall not exceed fifty per cent of those wages</t>
        </is>
      </c>
      <c r="C11" s="6" t="inlineStr">
        <is>
          <t>Code on Wages, 2019, s.18(3)</t>
        </is>
      </c>
    </row>
    <row r="12" ht="34" customHeight="1">
      <c r="B12" s="6" t="inlineStr">
        <is>
          <t>Any excess is recovered in the manner prescribed</t>
        </is>
      </c>
      <c r="C12" s="6" t="inlineStr">
        <is>
          <t>Code on Wages, 2019, s.18(4)</t>
        </is>
      </c>
    </row>
    <row r="13" ht="34" customHeight="1">
      <c r="B13" s="6" t="inlineStr">
        <is>
          <t>And the prescribed manner is that the excess is CARRIED FORWARD to the succeeding wage period, in instalments, with each month's recovery itself capped at fifty per cent</t>
        </is>
      </c>
      <c r="C13" s="6" t="inlineStr">
        <is>
          <t>Code on Wages (Central) Rules, 2026, rule 13</t>
        </is>
      </c>
    </row>
    <row r="14" ht="34" customHeight="1">
      <c r="B14" s="6" t="inlineStr">
        <is>
          <t>A deduction under the PROVISO to s.20(2), the ten-in-concert case, needs intimation first, a reply sought within seven days, and where none comes, intimation within fifteen days of the deduction</t>
        </is>
      </c>
      <c r="C14" s="6" t="inlineStr">
        <is>
          <t>Code on Wages (Central) Rules, 2026, rule 17</t>
        </is>
      </c>
    </row>
    <row r="15" ht="34" customHeight="1">
      <c r="B15" s="6" t="inlineStr">
        <is>
          <t>Rule 17 is confined to that proviso and is not a general requirement for an ordinary absence deduction</t>
        </is>
      </c>
      <c r="C15" s="6" t="inlineStr">
        <is>
          <t>Code on Wages (Central) Rules, 2026, rule 17(1), opening words</t>
        </is>
      </c>
    </row>
    <row r="16" ht="34" customHeight="1">
      <c r="B16" s="6" t="inlineStr">
        <is>
          <t>Wages are basic pay, dearness allowance and retaining allowance</t>
        </is>
      </c>
      <c r="C16" s="6" t="inlineStr">
        <is>
          <t>Code on Wages, 2019, s.2(y)</t>
        </is>
      </c>
    </row>
    <row r="17" ht="34" customHeight="1">
      <c r="B17" s="6" t="inlineStr">
        <is>
          <t>Where the excluded pay exceeds one-half of all remuneration, the excess is added back into wages</t>
        </is>
      </c>
      <c r="C17" s="6" t="inlineStr">
        <is>
          <t>Code on Wages, 2019, s.2(y), first proviso</t>
        </is>
      </c>
    </row>
    <row r="18" ht="34" customHeight="1">
      <c r="B18" s="6" t="inlineStr">
        <is>
          <t>And the one-half is not fixed: the proviso says one-half OR SUCH OTHER PER CENT as may be notified by the Central Government</t>
        </is>
      </c>
      <c r="C18" s="6" t="inlineStr">
        <is>
          <t>Code on Wages, 2019, s.2(y), first proviso</t>
        </is>
      </c>
    </row>
    <row r="19" ht="34" customHeight="1">
      <c r="B19" s="6" t="inlineStr">
        <is>
          <t>The Code on Wages was commenced SELECTIVELY. Sections 1 to 41 and 43 to 66 are in force, which covers everything this sheet uses; the Advisory Board provisions in s.42(1) to (3) and s.67(2)(s) and (t) were held back</t>
        </is>
      </c>
      <c r="C19" s="6" t="inlineStr">
        <is>
          <t>S.O. 5322(E), Gazette of India, 21-Nov-2025</t>
        </is>
      </c>
    </row>
    <row r="20" ht="34" customHeight="1">
      <c r="B20" s="6" t="inlineStr">
        <is>
          <t>A day's rate divided by eight fixes the hour, and multiplied by twenty-six fixes the month</t>
        </is>
      </c>
      <c r="C20" s="6" t="inlineStr">
        <is>
          <t>Code on Wages (Central) Rules, 2026, rule 3(2), G.S.R. 343(E)</t>
        </is>
      </c>
    </row>
    <row r="21" ht="34" customHeight="1">
      <c r="B21" s="6" t="inlineStr">
        <is>
          <t>The Code binds every employer: it extends to the whole of India and sets no establishment threshold</t>
        </is>
      </c>
      <c r="C21" s="6" t="inlineStr">
        <is>
          <t>Code on Wages, 2019, s.1(2)</t>
        </is>
      </c>
    </row>
    <row r="22" ht="34" customHeight="1">
      <c r="B22" s="6" t="inlineStr">
        <is>
          <t>But the RULES are made by the APPROPRIATE Government</t>
        </is>
      </c>
      <c r="C22" s="6" t="inlineStr">
        <is>
          <t>Code on Wages, 2019, s.67(1)</t>
        </is>
      </c>
    </row>
    <row r="23" ht="34" customHeight="1">
      <c r="B23" s="6" t="inlineStr">
        <is>
          <t>Which is the Central Government only for central establishments, railways, mines, oil fields, major ports, air transport, telecommunication, banking, insurance, Central Act corporations and central undertakings</t>
        </is>
      </c>
      <c r="C23" s="6" t="inlineStr">
        <is>
          <t>Code on Wages, 2019, s.2(d)(i)</t>
        </is>
      </c>
    </row>
    <row r="24" ht="34" customHeight="1">
      <c r="B24" s="6" t="inlineStr">
        <is>
          <t>And the STATE Government in relation to any other establishment, so rules 3(2), 13 and 17 above are the central shape and your State prescribes its own</t>
        </is>
      </c>
      <c r="C24" s="6" t="inlineStr">
        <is>
          <t>Code on Wages, 2019, s.2(d)(ii)</t>
        </is>
      </c>
    </row>
    <row r="25" ht="34" customHeight="1">
      <c r="B25" s="6" t="inlineStr">
        <is>
          <t>That rule is headed manner of calculating the MINIMUM rate of wages, so it does not prescribe a divisor for contractual pay</t>
        </is>
      </c>
      <c r="C25" s="6" t="inlineStr">
        <is>
          <t>Code on Wages (Central) Rules, 2026, rule 3 heading</t>
        </is>
      </c>
    </row>
    <row r="26" ht="34" customHeight="1">
      <c r="B26" s="6" t="inlineStr">
        <is>
          <t>Overtime is paid at not less than twice the normal rate of wages</t>
        </is>
      </c>
      <c r="C26" s="6" t="inlineStr">
        <is>
          <t>Code on Wages, 2019, s.14</t>
        </is>
      </c>
    </row>
    <row r="27" ht="34" customHeight="1">
      <c r="B27" s="6" t="inlineStr">
        <is>
          <t>Paying an employee LESS THAN THE AMOUNT DUE under the Code, which is what deducting past the s.20(2) ceiling does, is punishable with fine up to fifty thousand rupees</t>
        </is>
      </c>
      <c r="C27" s="6" t="inlineStr">
        <is>
          <t>Code on Wages, 2019, s.54(1)(a)</t>
        </is>
      </c>
    </row>
    <row r="28" ht="34" customHeight="1">
      <c r="B28" s="6" t="inlineStr">
        <is>
          <t>A repeat within five years is up to three months, or one lakh rupees, or both</t>
        </is>
      </c>
      <c r="C28" s="6" t="inlineStr">
        <is>
          <t>Code on Wages, 2019, s.54(1)(b)</t>
        </is>
      </c>
    </row>
    <row r="29" ht="34" customHeight="1">
      <c r="B29" s="6" t="inlineStr">
        <is>
          <t>Contravening any other provision of the Code or any rule made under it, which reaches rule 13 and rule 17, is up to twenty thousand rupees</t>
        </is>
      </c>
      <c r="C29" s="6" t="inlineStr">
        <is>
          <t>Code on Wages, 2019, s.54(1)(c)</t>
        </is>
      </c>
    </row>
    <row r="30" ht="34" customHeight="1">
      <c r="B30" s="6" t="inlineStr">
        <is>
          <t>No provision of the Code sets a divisor for leave encashment. Thirty is convention</t>
        </is>
      </c>
      <c r="C30" s="6" t="inlineStr">
        <is>
          <t>Read 29-Sep-2026, and recorded as an absence</t>
        </is>
      </c>
    </row>
    <row r="32" ht="40" customHeight="1">
      <c r="B32" s="3" t="inlineStr">
        <is>
          <t>The last row is an absence, and absences are worth stating. Nothing in the Code on Wages sets a divisor for leave encashment. Thirty is what the market uses. This workbook uses it too, and says why.</t>
        </is>
      </c>
    </row>
  </sheetData>
  <mergeCells count="1">
    <mergeCell ref="B32:C3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Attendo</dc:creator>
  <dc:title xmlns:dc="http://purl.org/dc/elements/1.1/">Per-Day Salary and Daily Rate Sheet</dc:title>
  <dc:description xmlns:dc="http://purl.org/dc/elements/1.1/">Works the per-day figure to the section 20(2) ceiling rather than a guessed divisor. Reviewed 29-Sep-2026</dc:description>
  <dc:subject xmlns:dc="http://purl.org/dc/elements/1.1/">Per-day salary under the Code on Wages, 2019</dc:subject>
  <dcterms:created xmlns:dcterms="http://purl.org/dc/terms/" xmlns:xsi="http://www.w3.org/2001/XMLSchema-instance" xsi:type="dcterms:W3CDTF">2026-09-29T11:21:50Z</dcterms:created>
  <dcterms:modified xmlns:dcterms="http://purl.org/dc/terms/" xmlns:xsi="http://www.w3.org/2001/XMLSchema-instance" xsi:type="dcterms:W3CDTF">2026-09-29T11:21:50Z</dcterms:modified>
  <cp:lastModifiedBy>Attendo</cp:lastModifiedBy>
  <cp:category>HR template</cp:category>
  <cp:keywords>per day salary, daily rate, Code on Wages, section 20(2), absence deduction, India</cp:keywords>
</cp:coreProperties>
</file>