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. Read Me" sheetId="1" state="visible" r:id="rId1"/>
    <sheet xmlns:r="http://schemas.openxmlformats.org/officeDocument/2006/relationships" name="1. Settings" sheetId="2" state="visible" r:id="rId2"/>
    <sheet xmlns:r="http://schemas.openxmlformats.org/officeDocument/2006/relationships" name="2. Wage Builder" sheetId="3" state="visible" r:id="rId3"/>
    <sheet xmlns:r="http://schemas.openxmlformats.org/officeDocument/2006/relationships" name="3. Bonus Register" sheetId="4" state="visible" r:id="rId4"/>
    <sheet xmlns:r="http://schemas.openxmlformats.org/officeDocument/2006/relationships" name="4. Bonus Slip" sheetId="5" state="visible" r:id="rId5"/>
    <sheet xmlns:r="http://schemas.openxmlformats.org/officeDocument/2006/relationships" name="5. Citation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 #,##,##0"/>
  </numFmts>
  <fonts count="8">
    <font>
      <name val="Calibri"/>
      <family val="2"/>
      <color theme="1"/>
      <sz val="11"/>
      <scheme val="minor"/>
    </font>
    <font>
      <name val="Calibri"/>
      <b val="1"/>
      <color rgb="000069A4"/>
      <sz val="15"/>
    </font>
    <font>
      <name val="Calibri"/>
      <i val="1"/>
      <color rgb="00565656"/>
      <sz val="9"/>
    </font>
    <font>
      <name val="Calibri"/>
      <color rgb="001D1D1D"/>
      <sz val="9.5"/>
    </font>
    <font>
      <name val="Calibri"/>
      <b val="1"/>
      <color rgb="00FFFFFF"/>
      <sz val="9"/>
    </font>
    <font>
      <name val="Calibri"/>
      <b val="1"/>
      <color rgb="001D1D1D"/>
      <sz val="10"/>
    </font>
    <font>
      <name val="Calibri"/>
      <color rgb="001D1D1D"/>
      <sz val="10"/>
    </font>
    <font>
      <name val="Calibri"/>
      <color rgb="001D1D1D"/>
      <sz val="9"/>
    </font>
  </fonts>
  <fills count="7">
    <fill>
      <patternFill/>
    </fill>
    <fill>
      <patternFill patternType="gray125"/>
    </fill>
    <fill>
      <patternFill patternType="solid">
        <fgColor rgb="00F2FBFF"/>
      </patternFill>
    </fill>
    <fill>
      <patternFill patternType="solid">
        <fgColor rgb="00008CDB"/>
      </patternFill>
    </fill>
    <fill>
      <patternFill patternType="solid">
        <fgColor rgb="00FFF4E5"/>
      </patternFill>
    </fill>
    <fill>
      <patternFill patternType="solid">
        <fgColor rgb="00EAF6FD"/>
      </patternFill>
    </fill>
    <fill>
      <patternFill patternType="solid">
        <fgColor rgb="00F3F3F3"/>
      </patternFill>
    </fill>
  </fills>
  <borders count="3">
    <border>
      <left/>
      <right/>
      <top/>
      <bottom/>
      <diagonal/>
    </border>
    <border>
      <left style="thin">
        <color rgb="00D1EAF9"/>
      </left>
      <right style="thin">
        <color rgb="00D1EAF9"/>
      </right>
      <top style="thin">
        <color rgb="00D1EAF9"/>
      </top>
      <bottom style="thin">
        <color rgb="00D1EAF9"/>
      </bottom>
    </border>
    <border>
      <left style="thin">
        <color rgb="00FFB020"/>
      </left>
      <right style="thin">
        <color rgb="00FFB020"/>
      </right>
      <top style="thin">
        <color rgb="00FFB020"/>
      </top>
      <bottom style="thin">
        <color rgb="00FFB02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6" fillId="0" borderId="1" applyAlignment="1" pivotButton="0" quotePrefix="0" xfId="0">
      <alignment vertical="top" wrapText="1"/>
    </xf>
    <xf numFmtId="0" fontId="3" fillId="4" borderId="2" applyAlignment="1" pivotButton="0" quotePrefix="0" xfId="0">
      <alignment vertical="top" wrapText="1"/>
    </xf>
    <xf numFmtId="164" fontId="6" fillId="5" borderId="1" applyAlignment="1" applyProtection="1" pivotButton="0" quotePrefix="0" xfId="0">
      <alignment horizontal="right"/>
      <protection locked="0" hidden="0"/>
    </xf>
    <xf numFmtId="10" fontId="6" fillId="5" borderId="1" applyAlignment="1" applyProtection="1" pivotButton="0" quotePrefix="0" xfId="0">
      <alignment horizontal="right"/>
      <protection locked="0" hidden="0"/>
    </xf>
    <xf numFmtId="3" fontId="6" fillId="5" borderId="1" applyAlignment="1" applyProtection="1" pivotButton="0" quotePrefix="0" xfId="0">
      <alignment horizontal="right"/>
      <protection locked="0" hidden="0"/>
    </xf>
    <xf numFmtId="0" fontId="6" fillId="5" borderId="1" applyProtection="1" pivotButton="0" quotePrefix="0" xfId="0">
      <protection locked="0" hidden="0"/>
    </xf>
    <xf numFmtId="164" fontId="6" fillId="5" borderId="1" applyProtection="1" pivotButton="0" quotePrefix="0" xfId="0">
      <protection locked="0" hidden="0"/>
    </xf>
    <xf numFmtId="164" fontId="6" fillId="0" borderId="1" pivotButton="0" quotePrefix="0" xfId="0"/>
    <xf numFmtId="164" fontId="5" fillId="0" borderId="1" pivotButton="0" quotePrefix="0" xfId="0"/>
    <xf numFmtId="0" fontId="6" fillId="0" borderId="1" pivotButton="0" quotePrefix="0" xfId="0"/>
    <xf numFmtId="3" fontId="6" fillId="5" borderId="1" applyProtection="1" pivotButton="0" quotePrefix="0" xfId="0">
      <protection locked="0" hidden="0"/>
    </xf>
    <xf numFmtId="164" fontId="6" fillId="6" borderId="1" pivotButton="0" quotePrefix="0" xfId="0"/>
    <xf numFmtId="3" fontId="6" fillId="0" borderId="1" pivotButton="0" quotePrefix="0" xfId="0"/>
    <xf numFmtId="10" fontId="6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0"/>
  <sheetViews>
    <sheetView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90" customWidth="1" min="3" max="3"/>
  </cols>
  <sheetData>
    <row r="2">
      <c r="B2" s="1" t="inlineStr">
        <is>
          <t>Bonus Slip and Register, 2025-26</t>
        </is>
      </c>
    </row>
    <row r="3">
      <c r="B3" s="2" t="inlineStr">
        <is>
          <t>Attendo (formerly Petpooja Payroll)  ·  reviewed 07-Oct-2026  ·  general guidance, not legal advice</t>
        </is>
      </c>
    </row>
    <row r="5" ht="44" customHeight="1">
      <c r="B5" s="3" t="inlineStr">
        <is>
          <t>Statutory bonus for the year 2025-26, paid this Diwali, under Chapter IV of the Code on Wages, 2019. Fill the blue cells; everything else is a formula. The four employees already in the register are examples: replace them with your own.</t>
        </is>
      </c>
    </row>
    <row r="7" ht="42" customHeight="1">
      <c r="B7" s="4" t="inlineStr">
        <is>
          <t>Sheet</t>
        </is>
      </c>
      <c r="C7" s="4" t="inlineStr">
        <is>
          <t>What it does</t>
        </is>
      </c>
    </row>
    <row r="8" ht="30" customHeight="1">
      <c r="B8" s="5" t="inlineStr">
        <is>
          <t>1. Settings</t>
        </is>
      </c>
      <c r="C8" s="6" t="inlineStr">
        <is>
          <t>The figures that drive every formula: ₹21,000, ₹7,000, the minimum wage, your bonus rate and the one-half rule.</t>
        </is>
      </c>
    </row>
    <row r="9" ht="30" customHeight="1">
      <c r="B9" s="5" t="inlineStr">
        <is>
          <t>2. Wage Builder</t>
        </is>
      </c>
      <c r="C9" s="6" t="inlineStr">
        <is>
          <t>Turns pay components into wages as the Code defines them, so you test ₹21,000 on the right figure, not on gross pay.</t>
        </is>
      </c>
    </row>
    <row r="10" ht="30" customHeight="1">
      <c r="B10" s="5" t="inlineStr">
        <is>
          <t>3. Bonus Register</t>
        </is>
      </c>
      <c r="C10" s="6" t="inlineStr">
        <is>
          <t>One row per employee, one column per month. Each month's base is worked out beside it, then the bonus, the deductions and the amount to credit.</t>
        </is>
      </c>
    </row>
    <row r="11" ht="30" customHeight="1">
      <c r="B11" s="5" t="inlineStr">
        <is>
          <t>4. Bonus Slip</t>
        </is>
      </c>
      <c r="C11" s="6" t="inlineStr">
        <is>
          <t>Pick an employee code and print the slip that goes with the bank credit.</t>
        </is>
      </c>
    </row>
    <row r="12" ht="30" customHeight="1">
      <c r="B12" s="5" t="inlineStr">
        <is>
          <t>5. Citations</t>
        </is>
      </c>
      <c r="C12" s="6" t="inlineStr">
        <is>
          <t>Every figure against the provision it rests on.</t>
        </is>
      </c>
    </row>
    <row r="14" ht="58" customHeight="1">
      <c r="B14" s="7" t="inlineStr">
        <is>
          <t>CENTRAL OR STATE SPHERE? You are Central only if you are a Central Government body, railway, mine, oil field, major port, airline, telecom company, bank, insurer, central public sector undertaking, or a contractor to one. Everyone else is State sphere and, on this workbook's reading of section 69(2), uses the same ₹21,000 and ₹7,000 with the State's minimum wage, unless the State notifies its own figures.</t>
        </is>
      </c>
    </row>
    <row r="16" ht="58" customHeight="1">
      <c r="B16" s="7" t="inlineStr">
        <is>
          <t>THE RATE IS YOURS TO SET. 8.33% is enough only if your allocable surplus (sixty-seven per cent of the available surplus, or sixty for a bank) does not exceed the total minimum bonus for all eligible staff. If it does, section 26(3) binds you to pay more, up to 20%. Ask your CA, then enter the rate on Settings.</t>
        </is>
      </c>
    </row>
    <row r="18" ht="58" customHeight="1">
      <c r="B18" s="3" t="inlineStr">
        <is>
          <t>TWO READINGS THIS WORKBOOK USES, NOT SETTLED LAW. It tests ₹21,000 month by month ('per mensem'), so a month above the line drops out and the rest still count. And it reads the ₹100 floor as reduced in proportion to days worked under section 27. If either reading changes, pay the higher figure.</t>
        </is>
      </c>
    </row>
    <row r="20">
      <c r="B20" s="2" t="inlineStr">
        <is>
          <t>Credit bonus to the bank account by 30-Nov-2026. Cash is not allowed under section 39(1).</t>
        </is>
      </c>
    </row>
  </sheetData>
  <mergeCells count="4">
    <mergeCell ref="B18:C18"/>
    <mergeCell ref="B14:C14"/>
    <mergeCell ref="B5:C5"/>
    <mergeCell ref="B16:C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3"/>
  <sheetViews>
    <sheetView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6" customWidth="1" min="3" max="3"/>
    <col width="60" customWidth="1" min="4" max="4"/>
  </cols>
  <sheetData>
    <row r="2">
      <c r="B2" s="1" t="inlineStr">
        <is>
          <t>Settings</t>
        </is>
      </c>
    </row>
    <row r="3">
      <c r="B3" s="2" t="inlineStr">
        <is>
          <t>Blue cells are inputs. The defaults are the 2026 figures.</t>
        </is>
      </c>
    </row>
    <row r="4" ht="42" customHeight="1">
      <c r="B4" s="4" t="inlineStr">
        <is>
          <t>Setting</t>
        </is>
      </c>
      <c r="C4" s="4" t="inlineStr">
        <is>
          <t>Value</t>
        </is>
      </c>
      <c r="D4" s="4" t="inlineStr">
        <is>
          <t>Where it comes from</t>
        </is>
      </c>
    </row>
    <row r="5" ht="30" customHeight="1">
      <c r="B5" s="6" t="inlineStr">
        <is>
          <t>Eligibility line: wages a month not more than</t>
        </is>
      </c>
      <c r="C5" s="8" t="n">
        <v>21000</v>
      </c>
      <c r="D5" s="6" t="inlineStr">
        <is>
          <t>S.O. 4711(E), 25-Aug-2026 (State sphere: s.69(2), our reading)</t>
        </is>
      </c>
    </row>
    <row r="6" ht="30" customHeight="1">
      <c r="B6" s="6" t="inlineStr">
        <is>
          <t>Calculation figure: above this, use it or the minimum wage</t>
        </is>
      </c>
      <c r="C6" s="8" t="n">
        <v>7000</v>
      </c>
      <c r="D6" s="6" t="inlineStr">
        <is>
          <t>S.O. 4710(E), 25-Aug-2026</t>
        </is>
      </c>
    </row>
    <row r="7" ht="30" customHeight="1">
      <c r="B7" s="6" t="inlineStr">
        <is>
          <t>Default minimum wage a month for the role</t>
        </is>
      </c>
      <c r="C7" s="8" t="n">
        <v>12500</v>
      </c>
      <c r="D7" s="6" t="inlineStr">
        <is>
          <t>Your State's notification for the industry, zone and skill grade (an example: replace it)</t>
        </is>
      </c>
    </row>
    <row r="8" ht="30" customHeight="1">
      <c r="B8" s="6" t="inlineStr">
        <is>
          <t>Bonus rate for 2025-26</t>
        </is>
      </c>
      <c r="C8" s="9">
        <f>1/12</f>
        <v/>
      </c>
      <c r="D8" s="6" t="inlineStr">
        <is>
          <t>8.33% minimum; up to 20% where allocable surplus requires (s.26(1), s.26(3))</t>
        </is>
      </c>
    </row>
    <row r="9" ht="30" customHeight="1">
      <c r="B9" s="6" t="inlineStr">
        <is>
          <t>One-half rule for Code wages</t>
        </is>
      </c>
      <c r="C9" s="9" t="n">
        <v>0.5</v>
      </c>
      <c r="D9" s="6" t="inlineStr">
        <is>
          <t>s.2(y) first proviso; changes only if the Centre notifies</t>
        </is>
      </c>
    </row>
    <row r="10" ht="30" customHeight="1">
      <c r="B10" s="6" t="inlineStr">
        <is>
          <t>Minimum bonus in rupees for a full year</t>
        </is>
      </c>
      <c r="C10" s="8" t="n">
        <v>100</v>
      </c>
      <c r="D10" s="6" t="inlineStr">
        <is>
          <t>s.26(1)</t>
        </is>
      </c>
    </row>
    <row r="11" ht="30" customHeight="1">
      <c r="B11" s="6" t="inlineStr">
        <is>
          <t>Working days in 2025-26 in your establishment</t>
        </is>
      </c>
      <c r="C11" s="10" t="n">
        <v>300</v>
      </c>
      <c r="D11" s="6" t="inlineStr">
        <is>
          <t>Used only to reduce the ₹100 floor in proportion (s.27)</t>
        </is>
      </c>
    </row>
    <row r="13" ht="30" customHeight="1">
      <c r="B13" s="3" t="inlineStr">
        <is>
          <t>The rate must sit between 8.33% and 20%. The cell refuses anything outside that range.</t>
        </is>
      </c>
    </row>
  </sheetData>
  <mergeCells count="1">
    <mergeCell ref="B13:D13"/>
  </mergeCells>
  <dataValidations count="1">
    <dataValidation sqref="C8" showDropDown="0" showInputMessage="0" showErrorMessage="1" allowBlank="0" errorTitle="Rate out of range" error="Statutory bonus is between 8.33% and 20%." type="decimal" operator="between">
      <formula1>0.08333</formula1>
      <formula2>0.2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7"/>
  <sheetViews>
    <sheetView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2">
      <c r="B2" s="1" t="inlineStr">
        <is>
          <t>Wage Builder: wages as the Code defines them</t>
        </is>
      </c>
    </row>
    <row r="3">
      <c r="B3" s="2" t="inlineStr">
        <is>
          <t>Basic + DA + retaining allowance, plus any excluded pay above one-half of total pay. Test ₹21,000 on this, not on gross.</t>
        </is>
      </c>
    </row>
    <row r="5" ht="42" customHeight="1">
      <c r="B5" s="4" t="inlineStr">
        <is>
          <t>Employee</t>
        </is>
      </c>
      <c r="C5" s="4" t="inlineStr">
        <is>
          <t>Basic + DA + retaining</t>
        </is>
      </c>
      <c r="D5" s="4" t="inlineStr">
        <is>
          <t>Excluded pay (HRA, conveyance, other)</t>
        </is>
      </c>
      <c r="E5" s="4" t="inlineStr">
        <is>
          <t>Total pay</t>
        </is>
      </c>
      <c r="F5" s="4" t="inlineStr">
        <is>
          <t>Half of total</t>
        </is>
      </c>
      <c r="G5" s="4" t="inlineStr">
        <is>
          <t>Added back</t>
        </is>
      </c>
      <c r="H5" s="4" t="inlineStr">
        <is>
          <t>Code wages a month</t>
        </is>
      </c>
    </row>
    <row r="6">
      <c r="B6" s="11" t="inlineStr">
        <is>
          <t>Ravi Kumar (an example)</t>
        </is>
      </c>
      <c r="C6" s="12" t="n">
        <v>16000</v>
      </c>
      <c r="D6" s="12" t="n">
        <v>9000</v>
      </c>
      <c r="E6" s="13">
        <f>IF(C6="","",C6+D6)</f>
        <v/>
      </c>
      <c r="F6" s="13">
        <f>IF(C6="","",E6*'1. Settings'!C9)</f>
        <v/>
      </c>
      <c r="G6" s="13">
        <f>IF(C6="","",MAX(0,D6-F6))</f>
        <v/>
      </c>
      <c r="H6" s="14">
        <f>IF(C6="","",C6+G6)</f>
        <v/>
      </c>
    </row>
    <row r="7">
      <c r="B7" s="11" t="inlineStr">
        <is>
          <t>A supervisor on ₹22,000 gross with a low basic (an example)</t>
        </is>
      </c>
      <c r="C7" s="12" t="n">
        <v>8000</v>
      </c>
      <c r="D7" s="12" t="n">
        <v>14000</v>
      </c>
      <c r="E7" s="13">
        <f>IF(C7="","",C7+D7)</f>
        <v/>
      </c>
      <c r="F7" s="13">
        <f>IF(C7="","",E7*'1. Settings'!C9)</f>
        <v/>
      </c>
      <c r="G7" s="13">
        <f>IF(C7="","",MAX(0,D7-F7))</f>
        <v/>
      </c>
      <c r="H7" s="14">
        <f>IF(C7="","",C7+G7)</f>
        <v/>
      </c>
    </row>
    <row r="8">
      <c r="B8" s="11" t="n"/>
      <c r="C8" s="12" t="n"/>
      <c r="D8" s="12" t="n"/>
      <c r="E8" s="13">
        <f>IF(C8="","",C8+D8)</f>
        <v/>
      </c>
      <c r="F8" s="13">
        <f>IF(C8="","",E8*'1. Settings'!C9)</f>
        <v/>
      </c>
      <c r="G8" s="13">
        <f>IF(C8="","",MAX(0,D8-F8))</f>
        <v/>
      </c>
      <c r="H8" s="14">
        <f>IF(C8="","",C8+G8)</f>
        <v/>
      </c>
    </row>
    <row r="9">
      <c r="B9" s="11" t="n"/>
      <c r="C9" s="12" t="n"/>
      <c r="D9" s="12" t="n"/>
      <c r="E9" s="13">
        <f>IF(C9="","",C9+D9)</f>
        <v/>
      </c>
      <c r="F9" s="13">
        <f>IF(C9="","",E9*'1. Settings'!C9)</f>
        <v/>
      </c>
      <c r="G9" s="13">
        <f>IF(C9="","",MAX(0,D9-F9))</f>
        <v/>
      </c>
      <c r="H9" s="14">
        <f>IF(C9="","",C9+G9)</f>
        <v/>
      </c>
    </row>
    <row r="10">
      <c r="B10" s="11" t="n"/>
      <c r="C10" s="12" t="n"/>
      <c r="D10" s="12" t="n"/>
      <c r="E10" s="13">
        <f>IF(C10="","",C10+D10)</f>
        <v/>
      </c>
      <c r="F10" s="13">
        <f>IF(C10="","",E10*'1. Settings'!C9)</f>
        <v/>
      </c>
      <c r="G10" s="13">
        <f>IF(C10="","",MAX(0,D10-F10))</f>
        <v/>
      </c>
      <c r="H10" s="14">
        <f>IF(C10="","",C10+G10)</f>
        <v/>
      </c>
    </row>
    <row r="11">
      <c r="B11" s="11" t="n"/>
      <c r="C11" s="12" t="n"/>
      <c r="D11" s="12" t="n"/>
      <c r="E11" s="13">
        <f>IF(C11="","",C11+D11)</f>
        <v/>
      </c>
      <c r="F11" s="13">
        <f>IF(C11="","",E11*'1. Settings'!C9)</f>
        <v/>
      </c>
      <c r="G11" s="13">
        <f>IF(C11="","",MAX(0,D11-F11))</f>
        <v/>
      </c>
      <c r="H11" s="14">
        <f>IF(C11="","",C11+G11)</f>
        <v/>
      </c>
    </row>
    <row r="12">
      <c r="B12" s="11" t="n"/>
      <c r="C12" s="12" t="n"/>
      <c r="D12" s="12" t="n"/>
      <c r="E12" s="13">
        <f>IF(C12="","",C12+D12)</f>
        <v/>
      </c>
      <c r="F12" s="13">
        <f>IF(C12="","",E12*'1. Settings'!C9)</f>
        <v/>
      </c>
      <c r="G12" s="13">
        <f>IF(C12="","",MAX(0,D12-F12))</f>
        <v/>
      </c>
      <c r="H12" s="14">
        <f>IF(C12="","",C12+G12)</f>
        <v/>
      </c>
    </row>
    <row r="13">
      <c r="B13" s="11" t="n"/>
      <c r="C13" s="12" t="n"/>
      <c r="D13" s="12" t="n"/>
      <c r="E13" s="13">
        <f>IF(C13="","",C13+D13)</f>
        <v/>
      </c>
      <c r="F13" s="13">
        <f>IF(C13="","",E13*'1. Settings'!C9)</f>
        <v/>
      </c>
      <c r="G13" s="13">
        <f>IF(C13="","",MAX(0,D13-F13))</f>
        <v/>
      </c>
      <c r="H13" s="14">
        <f>IF(C13="","",C13+G13)</f>
        <v/>
      </c>
    </row>
    <row r="14">
      <c r="B14" s="11" t="n"/>
      <c r="C14" s="12" t="n"/>
      <c r="D14" s="12" t="n"/>
      <c r="E14" s="13">
        <f>IF(C14="","",C14+D14)</f>
        <v/>
      </c>
      <c r="F14" s="13">
        <f>IF(C14="","",E14*'1. Settings'!C9)</f>
        <v/>
      </c>
      <c r="G14" s="13">
        <f>IF(C14="","",MAX(0,D14-F14))</f>
        <v/>
      </c>
      <c r="H14" s="14">
        <f>IF(C14="","",C14+G14)</f>
        <v/>
      </c>
    </row>
    <row r="15">
      <c r="B15" s="11" t="n"/>
      <c r="C15" s="12" t="n"/>
      <c r="D15" s="12" t="n"/>
      <c r="E15" s="13">
        <f>IF(C15="","",C15+D15)</f>
        <v/>
      </c>
      <c r="F15" s="13">
        <f>IF(C15="","",E15*'1. Settings'!C9)</f>
        <v/>
      </c>
      <c r="G15" s="13">
        <f>IF(C15="","",MAX(0,D15-F15))</f>
        <v/>
      </c>
      <c r="H15" s="14">
        <f>IF(C15="","",C15+G15)</f>
        <v/>
      </c>
    </row>
    <row r="17" ht="44" customHeight="1">
      <c r="B17" s="7" t="inlineStr">
        <is>
          <t>The second example is the trap: ₹22,000 gross, yet Code wages of ₹11,000, because only the excluded pay above half is added back. That employee is owed statutory bonus. A cell turns red when Code wages are above the eligibility line.</t>
        </is>
      </c>
    </row>
  </sheetData>
  <mergeCells count="1">
    <mergeCell ref="B17:H17"/>
  </mergeCells>
  <conditionalFormatting sqref="H6:H15">
    <cfRule type="cellIs" priority="1" operator="greaterThan" dxfId="0">
      <formula>'1. Settings'!C5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AK48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9" customWidth="1" min="2" max="2"/>
    <col width="34" customWidth="1" min="3" max="3"/>
    <col width="12" customWidth="1" min="4" max="4"/>
    <col width="9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</cols>
  <sheetData>
    <row r="2">
      <c r="B2" s="1" t="inlineStr">
        <is>
          <t>Bonus Register, accounting year 2025-26</t>
        </is>
      </c>
    </row>
    <row r="3">
      <c r="B3" s="2" t="inlineStr">
        <is>
          <t>Enter each month's Code wages (from the Wage Builder). Leave a month blank or 0 if not employed. The base for each month is worked out in the grey block.</t>
        </is>
      </c>
    </row>
    <row r="5" ht="48" customHeight="1">
      <c r="B5" s="4" t="inlineStr">
        <is>
          <t>Code</t>
        </is>
      </c>
      <c r="C5" s="4" t="inlineStr">
        <is>
          <t>Employee</t>
        </is>
      </c>
      <c r="D5" s="4" t="inlineStr">
        <is>
          <t>Minimum wage a month</t>
        </is>
      </c>
      <c r="E5" s="4" t="inlineStr">
        <is>
          <t>Days worked</t>
        </is>
      </c>
      <c r="F5" s="4" t="inlineStr">
        <is>
          <t>Wages Apr-25</t>
        </is>
      </c>
      <c r="G5" s="4" t="inlineStr">
        <is>
          <t>Wages May-25</t>
        </is>
      </c>
      <c r="H5" s="4" t="inlineStr">
        <is>
          <t>Wages Jun-25</t>
        </is>
      </c>
      <c r="I5" s="4" t="inlineStr">
        <is>
          <t>Wages Jul-25</t>
        </is>
      </c>
      <c r="J5" s="4" t="inlineStr">
        <is>
          <t>Wages Aug-25</t>
        </is>
      </c>
      <c r="K5" s="4" t="inlineStr">
        <is>
          <t>Wages Sep-25</t>
        </is>
      </c>
      <c r="L5" s="4" t="inlineStr">
        <is>
          <t>Wages Oct-25</t>
        </is>
      </c>
      <c r="M5" s="4" t="inlineStr">
        <is>
          <t>Wages Nov-25</t>
        </is>
      </c>
      <c r="N5" s="4" t="inlineStr">
        <is>
          <t>Wages Dec-25</t>
        </is>
      </c>
      <c r="O5" s="4" t="inlineStr">
        <is>
          <t>Wages Jan-26</t>
        </is>
      </c>
      <c r="P5" s="4" t="inlineStr">
        <is>
          <t>Wages Feb-26</t>
        </is>
      </c>
      <c r="Q5" s="4" t="inlineStr">
        <is>
          <t>Wages Mar-26</t>
        </is>
      </c>
      <c r="R5" s="4" t="inlineStr">
        <is>
          <t>Base Apr-25</t>
        </is>
      </c>
      <c r="S5" s="4" t="inlineStr">
        <is>
          <t>Base May-25</t>
        </is>
      </c>
      <c r="T5" s="4" t="inlineStr">
        <is>
          <t>Base Jun-25</t>
        </is>
      </c>
      <c r="U5" s="4" t="inlineStr">
        <is>
          <t>Base Jul-25</t>
        </is>
      </c>
      <c r="V5" s="4" t="inlineStr">
        <is>
          <t>Base Aug-25</t>
        </is>
      </c>
      <c r="W5" s="4" t="inlineStr">
        <is>
          <t>Base Sep-25</t>
        </is>
      </c>
      <c r="X5" s="4" t="inlineStr">
        <is>
          <t>Base Oct-25</t>
        </is>
      </c>
      <c r="Y5" s="4" t="inlineStr">
        <is>
          <t>Base Nov-25</t>
        </is>
      </c>
      <c r="Z5" s="4" t="inlineStr">
        <is>
          <t>Base Dec-25</t>
        </is>
      </c>
      <c r="AA5" s="4" t="inlineStr">
        <is>
          <t>Base Jan-26</t>
        </is>
      </c>
      <c r="AB5" s="4" t="inlineStr">
        <is>
          <t>Base Feb-26</t>
        </is>
      </c>
      <c r="AC5" s="4" t="inlineStr">
        <is>
          <t>Base Mar-26</t>
        </is>
      </c>
      <c r="AD5" s="4" t="inlineStr">
        <is>
          <t>Months counted</t>
        </is>
      </c>
      <c r="AE5" s="4" t="inlineStr">
        <is>
          <t>Base for the year</t>
        </is>
      </c>
      <c r="AF5" s="4" t="inlineStr">
        <is>
          <t>Bonus at rate</t>
        </is>
      </c>
      <c r="AG5" s="4" t="inlineStr">
        <is>
          <t>₹100 floor, pro rata</t>
        </is>
      </c>
      <c r="AH5" s="4" t="inlineStr">
        <is>
          <t>Bonus payable</t>
        </is>
      </c>
      <c r="AI5" s="4" t="inlineStr">
        <is>
          <t>Less advance or customary bonus (s.37)</t>
        </is>
      </c>
      <c r="AJ5" s="4" t="inlineStr">
        <is>
          <t>Less misconduct loss (s.38)</t>
        </is>
      </c>
      <c r="AK5" s="4" t="inlineStr">
        <is>
          <t>Credit to bank</t>
        </is>
      </c>
    </row>
    <row r="6">
      <c r="B6" s="15" t="n">
        <v>1</v>
      </c>
      <c r="C6" s="11" t="inlineStr">
        <is>
          <t>Ravi Kumar, machine operator (an example)</t>
        </is>
      </c>
      <c r="D6" s="12" t="n">
        <v>12500</v>
      </c>
      <c r="E6" s="16" t="n">
        <v>300</v>
      </c>
      <c r="F6" s="12" t="n">
        <v>16000</v>
      </c>
      <c r="G6" s="12" t="n">
        <v>16000</v>
      </c>
      <c r="H6" s="12" t="n">
        <v>16000</v>
      </c>
      <c r="I6" s="12" t="n">
        <v>16000</v>
      </c>
      <c r="J6" s="12" t="n">
        <v>16000</v>
      </c>
      <c r="K6" s="12" t="n">
        <v>16000</v>
      </c>
      <c r="L6" s="12" t="n">
        <v>16000</v>
      </c>
      <c r="M6" s="12" t="n">
        <v>16000</v>
      </c>
      <c r="N6" s="12" t="n">
        <v>16000</v>
      </c>
      <c r="O6" s="12" t="n">
        <v>16000</v>
      </c>
      <c r="P6" s="12" t="n">
        <v>16000</v>
      </c>
      <c r="Q6" s="12" t="n">
        <v>16000</v>
      </c>
      <c r="R6" s="17">
        <f>IF(N(F6)&lt;=0,0,IF(F6&gt;'1. Settings'!$C$5,0,IF(F6&gt;'1. Settings'!$C$6,MAX('1. Settings'!$C$6,IF(D6="",'1. Settings'!$C$7,D6)),F6)))</f>
        <v/>
      </c>
      <c r="S6" s="17">
        <f>IF(N(G6)&lt;=0,0,IF(G6&gt;'1. Settings'!$C$5,0,IF(G6&gt;'1. Settings'!$C$6,MAX('1. Settings'!$C$6,IF(D6="",'1. Settings'!$C$7,D6)),G6)))</f>
        <v/>
      </c>
      <c r="T6" s="17">
        <f>IF(N(H6)&lt;=0,0,IF(H6&gt;'1. Settings'!$C$5,0,IF(H6&gt;'1. Settings'!$C$6,MAX('1. Settings'!$C$6,IF(D6="",'1. Settings'!$C$7,D6)),H6)))</f>
        <v/>
      </c>
      <c r="U6" s="17">
        <f>IF(N(I6)&lt;=0,0,IF(I6&gt;'1. Settings'!$C$5,0,IF(I6&gt;'1. Settings'!$C$6,MAX('1. Settings'!$C$6,IF(D6="",'1. Settings'!$C$7,D6)),I6)))</f>
        <v/>
      </c>
      <c r="V6" s="17">
        <f>IF(N(J6)&lt;=0,0,IF(J6&gt;'1. Settings'!$C$5,0,IF(J6&gt;'1. Settings'!$C$6,MAX('1. Settings'!$C$6,IF(D6="",'1. Settings'!$C$7,D6)),J6)))</f>
        <v/>
      </c>
      <c r="W6" s="17">
        <f>IF(N(K6)&lt;=0,0,IF(K6&gt;'1. Settings'!$C$5,0,IF(K6&gt;'1. Settings'!$C$6,MAX('1. Settings'!$C$6,IF(D6="",'1. Settings'!$C$7,D6)),K6)))</f>
        <v/>
      </c>
      <c r="X6" s="17">
        <f>IF(N(L6)&lt;=0,0,IF(L6&gt;'1. Settings'!$C$5,0,IF(L6&gt;'1. Settings'!$C$6,MAX('1. Settings'!$C$6,IF(D6="",'1. Settings'!$C$7,D6)),L6)))</f>
        <v/>
      </c>
      <c r="Y6" s="17">
        <f>IF(N(M6)&lt;=0,0,IF(M6&gt;'1. Settings'!$C$5,0,IF(M6&gt;'1. Settings'!$C$6,MAX('1. Settings'!$C$6,IF(D6="",'1. Settings'!$C$7,D6)),M6)))</f>
        <v/>
      </c>
      <c r="Z6" s="17">
        <f>IF(N(N6)&lt;=0,0,IF(N6&gt;'1. Settings'!$C$5,0,IF(N6&gt;'1. Settings'!$C$6,MAX('1. Settings'!$C$6,IF(D6="",'1. Settings'!$C$7,D6)),N6)))</f>
        <v/>
      </c>
      <c r="AA6" s="17">
        <f>IF(N(O6)&lt;=0,0,IF(O6&gt;'1. Settings'!$C$5,0,IF(O6&gt;'1. Settings'!$C$6,MAX('1. Settings'!$C$6,IF(D6="",'1. Settings'!$C$7,D6)),O6)))</f>
        <v/>
      </c>
      <c r="AB6" s="17">
        <f>IF(N(P6)&lt;=0,0,IF(P6&gt;'1. Settings'!$C$5,0,IF(P6&gt;'1. Settings'!$C$6,MAX('1. Settings'!$C$6,IF(D6="",'1. Settings'!$C$7,D6)),P6)))</f>
        <v/>
      </c>
      <c r="AC6" s="17">
        <f>IF(N(Q6)&lt;=0,0,IF(Q6&gt;'1. Settings'!$C$5,0,IF(Q6&gt;'1. Settings'!$C$6,MAX('1. Settings'!$C$6,IF(D6="",'1. Settings'!$C$7,D6)),Q6)))</f>
        <v/>
      </c>
      <c r="AD6" s="18">
        <f>COUNTIF(R6:AC6,"&gt;0")</f>
        <v/>
      </c>
      <c r="AE6" s="13">
        <f>SUM(R6:AC6)</f>
        <v/>
      </c>
      <c r="AF6" s="13">
        <f>IF(AND(N(E6)&gt;=30,AD6&gt;0),AE6*'1. Settings'!$C$8,0)</f>
        <v/>
      </c>
      <c r="AG6" s="13">
        <f>IF(AND(N(E6)&gt;=30,AD6&gt;0),'1. Settings'!$C$10*MIN(1,N(E6)/'1. Settings'!$C$11),0)</f>
        <v/>
      </c>
      <c r="AH6" s="13">
        <f>IF(AND(N(E6)&gt;=30,AD6&gt;0),ROUND(MAX(AF6,AG6),0),0)</f>
        <v/>
      </c>
      <c r="AI6" s="12" t="n"/>
      <c r="AJ6" s="12" t="n"/>
      <c r="AK6" s="14">
        <f>MAX(0,AH6-N(AI6)-N(AJ6))</f>
        <v/>
      </c>
    </row>
    <row r="7">
      <c r="B7" s="15" t="n">
        <v>2</v>
      </c>
      <c r="C7" s="11" t="inlineStr">
        <is>
          <t>Meena S, store supervisor (an example)</t>
        </is>
      </c>
      <c r="D7" s="12" t="n">
        <v>12500</v>
      </c>
      <c r="E7" s="16" t="n">
        <v>300</v>
      </c>
      <c r="F7" s="12" t="n">
        <v>20000</v>
      </c>
      <c r="G7" s="12" t="n">
        <v>20000</v>
      </c>
      <c r="H7" s="12" t="n">
        <v>20000</v>
      </c>
      <c r="I7" s="12" t="n">
        <v>20000</v>
      </c>
      <c r="J7" s="12" t="n">
        <v>20000</v>
      </c>
      <c r="K7" s="12" t="n">
        <v>20000</v>
      </c>
      <c r="L7" s="12" t="n">
        <v>22000</v>
      </c>
      <c r="M7" s="12" t="n">
        <v>22000</v>
      </c>
      <c r="N7" s="12" t="n">
        <v>22000</v>
      </c>
      <c r="O7" s="12" t="n">
        <v>22000</v>
      </c>
      <c r="P7" s="12" t="n">
        <v>22000</v>
      </c>
      <c r="Q7" s="12" t="n">
        <v>22000</v>
      </c>
      <c r="R7" s="17">
        <f>IF(N(F7)&lt;=0,0,IF(F7&gt;'1. Settings'!$C$5,0,IF(F7&gt;'1. Settings'!$C$6,MAX('1. Settings'!$C$6,IF(D7="",'1. Settings'!$C$7,D7)),F7)))</f>
        <v/>
      </c>
      <c r="S7" s="17">
        <f>IF(N(G7)&lt;=0,0,IF(G7&gt;'1. Settings'!$C$5,0,IF(G7&gt;'1. Settings'!$C$6,MAX('1. Settings'!$C$6,IF(D7="",'1. Settings'!$C$7,D7)),G7)))</f>
        <v/>
      </c>
      <c r="T7" s="17">
        <f>IF(N(H7)&lt;=0,0,IF(H7&gt;'1. Settings'!$C$5,0,IF(H7&gt;'1. Settings'!$C$6,MAX('1. Settings'!$C$6,IF(D7="",'1. Settings'!$C$7,D7)),H7)))</f>
        <v/>
      </c>
      <c r="U7" s="17">
        <f>IF(N(I7)&lt;=0,0,IF(I7&gt;'1. Settings'!$C$5,0,IF(I7&gt;'1. Settings'!$C$6,MAX('1. Settings'!$C$6,IF(D7="",'1. Settings'!$C$7,D7)),I7)))</f>
        <v/>
      </c>
      <c r="V7" s="17">
        <f>IF(N(J7)&lt;=0,0,IF(J7&gt;'1. Settings'!$C$5,0,IF(J7&gt;'1. Settings'!$C$6,MAX('1. Settings'!$C$6,IF(D7="",'1. Settings'!$C$7,D7)),J7)))</f>
        <v/>
      </c>
      <c r="W7" s="17">
        <f>IF(N(K7)&lt;=0,0,IF(K7&gt;'1. Settings'!$C$5,0,IF(K7&gt;'1. Settings'!$C$6,MAX('1. Settings'!$C$6,IF(D7="",'1. Settings'!$C$7,D7)),K7)))</f>
        <v/>
      </c>
      <c r="X7" s="17">
        <f>IF(N(L7)&lt;=0,0,IF(L7&gt;'1. Settings'!$C$5,0,IF(L7&gt;'1. Settings'!$C$6,MAX('1. Settings'!$C$6,IF(D7="",'1. Settings'!$C$7,D7)),L7)))</f>
        <v/>
      </c>
      <c r="Y7" s="17">
        <f>IF(N(M7)&lt;=0,0,IF(M7&gt;'1. Settings'!$C$5,0,IF(M7&gt;'1. Settings'!$C$6,MAX('1. Settings'!$C$6,IF(D7="",'1. Settings'!$C$7,D7)),M7)))</f>
        <v/>
      </c>
      <c r="Z7" s="17">
        <f>IF(N(N7)&lt;=0,0,IF(N7&gt;'1. Settings'!$C$5,0,IF(N7&gt;'1. Settings'!$C$6,MAX('1. Settings'!$C$6,IF(D7="",'1. Settings'!$C$7,D7)),N7)))</f>
        <v/>
      </c>
      <c r="AA7" s="17">
        <f>IF(N(O7)&lt;=0,0,IF(O7&gt;'1. Settings'!$C$5,0,IF(O7&gt;'1. Settings'!$C$6,MAX('1. Settings'!$C$6,IF(D7="",'1. Settings'!$C$7,D7)),O7)))</f>
        <v/>
      </c>
      <c r="AB7" s="17">
        <f>IF(N(P7)&lt;=0,0,IF(P7&gt;'1. Settings'!$C$5,0,IF(P7&gt;'1. Settings'!$C$6,MAX('1. Settings'!$C$6,IF(D7="",'1. Settings'!$C$7,D7)),P7)))</f>
        <v/>
      </c>
      <c r="AC7" s="17">
        <f>IF(N(Q7)&lt;=0,0,IF(Q7&gt;'1. Settings'!$C$5,0,IF(Q7&gt;'1. Settings'!$C$6,MAX('1. Settings'!$C$6,IF(D7="",'1. Settings'!$C$7,D7)),Q7)))</f>
        <v/>
      </c>
      <c r="AD7" s="18">
        <f>COUNTIF(R7:AC7,"&gt;0")</f>
        <v/>
      </c>
      <c r="AE7" s="13">
        <f>SUM(R7:AC7)</f>
        <v/>
      </c>
      <c r="AF7" s="13">
        <f>IF(AND(N(E7)&gt;=30,AD7&gt;0),AE7*'1. Settings'!$C$8,0)</f>
        <v/>
      </c>
      <c r="AG7" s="13">
        <f>IF(AND(N(E7)&gt;=30,AD7&gt;0),'1. Settings'!$C$10*MIN(1,N(E7)/'1. Settings'!$C$11),0)</f>
        <v/>
      </c>
      <c r="AH7" s="13">
        <f>IF(AND(N(E7)&gt;=30,AD7&gt;0),ROUND(MAX(AF7,AG7),0),0)</f>
        <v/>
      </c>
      <c r="AI7" s="12" t="n">
        <v>2000</v>
      </c>
      <c r="AJ7" s="12" t="n"/>
      <c r="AK7" s="14">
        <f>MAX(0,AH7-N(AI7)-N(AJ7))</f>
        <v/>
      </c>
    </row>
    <row r="8">
      <c r="B8" s="15" t="n">
        <v>3</v>
      </c>
      <c r="C8" s="11" t="inlineStr">
        <is>
          <t>Arif Khan, part-time packer (an example)</t>
        </is>
      </c>
      <c r="D8" s="12" t="n">
        <v>6500</v>
      </c>
      <c r="E8" s="16" t="n">
        <v>280</v>
      </c>
      <c r="F8" s="12" t="n">
        <v>6000</v>
      </c>
      <c r="G8" s="12" t="n">
        <v>6000</v>
      </c>
      <c r="H8" s="12" t="n">
        <v>6000</v>
      </c>
      <c r="I8" s="12" t="n">
        <v>6000</v>
      </c>
      <c r="J8" s="12" t="n">
        <v>6000</v>
      </c>
      <c r="K8" s="12" t="n">
        <v>6000</v>
      </c>
      <c r="L8" s="12" t="n">
        <v>6000</v>
      </c>
      <c r="M8" s="12" t="n">
        <v>6000</v>
      </c>
      <c r="N8" s="12" t="n">
        <v>6000</v>
      </c>
      <c r="O8" s="12" t="n">
        <v>6000</v>
      </c>
      <c r="P8" s="12" t="n">
        <v>6000</v>
      </c>
      <c r="Q8" s="12" t="n">
        <v>6000</v>
      </c>
      <c r="R8" s="17">
        <f>IF(N(F8)&lt;=0,0,IF(F8&gt;'1. Settings'!$C$5,0,IF(F8&gt;'1. Settings'!$C$6,MAX('1. Settings'!$C$6,IF(D8="",'1. Settings'!$C$7,D8)),F8)))</f>
        <v/>
      </c>
      <c r="S8" s="17">
        <f>IF(N(G8)&lt;=0,0,IF(G8&gt;'1. Settings'!$C$5,0,IF(G8&gt;'1. Settings'!$C$6,MAX('1. Settings'!$C$6,IF(D8="",'1. Settings'!$C$7,D8)),G8)))</f>
        <v/>
      </c>
      <c r="T8" s="17">
        <f>IF(N(H8)&lt;=0,0,IF(H8&gt;'1. Settings'!$C$5,0,IF(H8&gt;'1. Settings'!$C$6,MAX('1. Settings'!$C$6,IF(D8="",'1. Settings'!$C$7,D8)),H8)))</f>
        <v/>
      </c>
      <c r="U8" s="17">
        <f>IF(N(I8)&lt;=0,0,IF(I8&gt;'1. Settings'!$C$5,0,IF(I8&gt;'1. Settings'!$C$6,MAX('1. Settings'!$C$6,IF(D8="",'1. Settings'!$C$7,D8)),I8)))</f>
        <v/>
      </c>
      <c r="V8" s="17">
        <f>IF(N(J8)&lt;=0,0,IF(J8&gt;'1. Settings'!$C$5,0,IF(J8&gt;'1. Settings'!$C$6,MAX('1. Settings'!$C$6,IF(D8="",'1. Settings'!$C$7,D8)),J8)))</f>
        <v/>
      </c>
      <c r="W8" s="17">
        <f>IF(N(K8)&lt;=0,0,IF(K8&gt;'1. Settings'!$C$5,0,IF(K8&gt;'1. Settings'!$C$6,MAX('1. Settings'!$C$6,IF(D8="",'1. Settings'!$C$7,D8)),K8)))</f>
        <v/>
      </c>
      <c r="X8" s="17">
        <f>IF(N(L8)&lt;=0,0,IF(L8&gt;'1. Settings'!$C$5,0,IF(L8&gt;'1. Settings'!$C$6,MAX('1. Settings'!$C$6,IF(D8="",'1. Settings'!$C$7,D8)),L8)))</f>
        <v/>
      </c>
      <c r="Y8" s="17">
        <f>IF(N(M8)&lt;=0,0,IF(M8&gt;'1. Settings'!$C$5,0,IF(M8&gt;'1. Settings'!$C$6,MAX('1. Settings'!$C$6,IF(D8="",'1. Settings'!$C$7,D8)),M8)))</f>
        <v/>
      </c>
      <c r="Z8" s="17">
        <f>IF(N(N8)&lt;=0,0,IF(N8&gt;'1. Settings'!$C$5,0,IF(N8&gt;'1. Settings'!$C$6,MAX('1. Settings'!$C$6,IF(D8="",'1. Settings'!$C$7,D8)),N8)))</f>
        <v/>
      </c>
      <c r="AA8" s="17">
        <f>IF(N(O8)&lt;=0,0,IF(O8&gt;'1. Settings'!$C$5,0,IF(O8&gt;'1. Settings'!$C$6,MAX('1. Settings'!$C$6,IF(D8="",'1. Settings'!$C$7,D8)),O8)))</f>
        <v/>
      </c>
      <c r="AB8" s="17">
        <f>IF(N(P8)&lt;=0,0,IF(P8&gt;'1. Settings'!$C$5,0,IF(P8&gt;'1. Settings'!$C$6,MAX('1. Settings'!$C$6,IF(D8="",'1. Settings'!$C$7,D8)),P8)))</f>
        <v/>
      </c>
      <c r="AC8" s="17">
        <f>IF(N(Q8)&lt;=0,0,IF(Q8&gt;'1. Settings'!$C$5,0,IF(Q8&gt;'1. Settings'!$C$6,MAX('1. Settings'!$C$6,IF(D8="",'1. Settings'!$C$7,D8)),Q8)))</f>
        <v/>
      </c>
      <c r="AD8" s="18">
        <f>COUNTIF(R8:AC8,"&gt;0")</f>
        <v/>
      </c>
      <c r="AE8" s="13">
        <f>SUM(R8:AC8)</f>
        <v/>
      </c>
      <c r="AF8" s="13">
        <f>IF(AND(N(E8)&gt;=30,AD8&gt;0),AE8*'1. Settings'!$C$8,0)</f>
        <v/>
      </c>
      <c r="AG8" s="13">
        <f>IF(AND(N(E8)&gt;=30,AD8&gt;0),'1. Settings'!$C$10*MIN(1,N(E8)/'1. Settings'!$C$11),0)</f>
        <v/>
      </c>
      <c r="AH8" s="13">
        <f>IF(AND(N(E8)&gt;=30,AD8&gt;0),ROUND(MAX(AF8,AG8),0),0)</f>
        <v/>
      </c>
      <c r="AI8" s="12" t="n"/>
      <c r="AJ8" s="12" t="n"/>
      <c r="AK8" s="14">
        <f>MAX(0,AH8-N(AI8)-N(AJ8))</f>
        <v/>
      </c>
    </row>
    <row r="9">
      <c r="B9" s="15" t="n">
        <v>4</v>
      </c>
      <c r="C9" s="11" t="inlineStr">
        <is>
          <t>Lakshmi R, ward assistant, joined in Feb (an example)</t>
        </is>
      </c>
      <c r="D9" s="12" t="n">
        <v>13000</v>
      </c>
      <c r="E9" s="16" t="n">
        <v>45</v>
      </c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>
        <v>14000</v>
      </c>
      <c r="Q9" s="12" t="n">
        <v>14000</v>
      </c>
      <c r="R9" s="17">
        <f>IF(N(F9)&lt;=0,0,IF(F9&gt;'1. Settings'!$C$5,0,IF(F9&gt;'1. Settings'!$C$6,MAX('1. Settings'!$C$6,IF(D9="",'1. Settings'!$C$7,D9)),F9)))</f>
        <v/>
      </c>
      <c r="S9" s="17">
        <f>IF(N(G9)&lt;=0,0,IF(G9&gt;'1. Settings'!$C$5,0,IF(G9&gt;'1. Settings'!$C$6,MAX('1. Settings'!$C$6,IF(D9="",'1. Settings'!$C$7,D9)),G9)))</f>
        <v/>
      </c>
      <c r="T9" s="17">
        <f>IF(N(H9)&lt;=0,0,IF(H9&gt;'1. Settings'!$C$5,0,IF(H9&gt;'1. Settings'!$C$6,MAX('1. Settings'!$C$6,IF(D9="",'1. Settings'!$C$7,D9)),H9)))</f>
        <v/>
      </c>
      <c r="U9" s="17">
        <f>IF(N(I9)&lt;=0,0,IF(I9&gt;'1. Settings'!$C$5,0,IF(I9&gt;'1. Settings'!$C$6,MAX('1. Settings'!$C$6,IF(D9="",'1. Settings'!$C$7,D9)),I9)))</f>
        <v/>
      </c>
      <c r="V9" s="17">
        <f>IF(N(J9)&lt;=0,0,IF(J9&gt;'1. Settings'!$C$5,0,IF(J9&gt;'1. Settings'!$C$6,MAX('1. Settings'!$C$6,IF(D9="",'1. Settings'!$C$7,D9)),J9)))</f>
        <v/>
      </c>
      <c r="W9" s="17">
        <f>IF(N(K9)&lt;=0,0,IF(K9&gt;'1. Settings'!$C$5,0,IF(K9&gt;'1. Settings'!$C$6,MAX('1. Settings'!$C$6,IF(D9="",'1. Settings'!$C$7,D9)),K9)))</f>
        <v/>
      </c>
      <c r="X9" s="17">
        <f>IF(N(L9)&lt;=0,0,IF(L9&gt;'1. Settings'!$C$5,0,IF(L9&gt;'1. Settings'!$C$6,MAX('1. Settings'!$C$6,IF(D9="",'1. Settings'!$C$7,D9)),L9)))</f>
        <v/>
      </c>
      <c r="Y9" s="17">
        <f>IF(N(M9)&lt;=0,0,IF(M9&gt;'1. Settings'!$C$5,0,IF(M9&gt;'1. Settings'!$C$6,MAX('1. Settings'!$C$6,IF(D9="",'1. Settings'!$C$7,D9)),M9)))</f>
        <v/>
      </c>
      <c r="Z9" s="17">
        <f>IF(N(N9)&lt;=0,0,IF(N9&gt;'1. Settings'!$C$5,0,IF(N9&gt;'1. Settings'!$C$6,MAX('1. Settings'!$C$6,IF(D9="",'1. Settings'!$C$7,D9)),N9)))</f>
        <v/>
      </c>
      <c r="AA9" s="17">
        <f>IF(N(O9)&lt;=0,0,IF(O9&gt;'1. Settings'!$C$5,0,IF(O9&gt;'1. Settings'!$C$6,MAX('1. Settings'!$C$6,IF(D9="",'1. Settings'!$C$7,D9)),O9)))</f>
        <v/>
      </c>
      <c r="AB9" s="17">
        <f>IF(N(P9)&lt;=0,0,IF(P9&gt;'1. Settings'!$C$5,0,IF(P9&gt;'1. Settings'!$C$6,MAX('1. Settings'!$C$6,IF(D9="",'1. Settings'!$C$7,D9)),P9)))</f>
        <v/>
      </c>
      <c r="AC9" s="17">
        <f>IF(N(Q9)&lt;=0,0,IF(Q9&gt;'1. Settings'!$C$5,0,IF(Q9&gt;'1. Settings'!$C$6,MAX('1. Settings'!$C$6,IF(D9="",'1. Settings'!$C$7,D9)),Q9)))</f>
        <v/>
      </c>
      <c r="AD9" s="18">
        <f>COUNTIF(R9:AC9,"&gt;0")</f>
        <v/>
      </c>
      <c r="AE9" s="13">
        <f>SUM(R9:AC9)</f>
        <v/>
      </c>
      <c r="AF9" s="13">
        <f>IF(AND(N(E9)&gt;=30,AD9&gt;0),AE9*'1. Settings'!$C$8,0)</f>
        <v/>
      </c>
      <c r="AG9" s="13">
        <f>IF(AND(N(E9)&gt;=30,AD9&gt;0),'1. Settings'!$C$10*MIN(1,N(E9)/'1. Settings'!$C$11),0)</f>
        <v/>
      </c>
      <c r="AH9" s="13">
        <f>IF(AND(N(E9)&gt;=30,AD9&gt;0),ROUND(MAX(AF9,AG9),0),0)</f>
        <v/>
      </c>
      <c r="AI9" s="12" t="n"/>
      <c r="AJ9" s="12" t="n"/>
      <c r="AK9" s="14">
        <f>MAX(0,AH9-N(AI9)-N(AJ9))</f>
        <v/>
      </c>
    </row>
    <row r="10">
      <c r="B10" s="11" t="n"/>
      <c r="C10" s="11" t="n"/>
      <c r="D10" s="12" t="n"/>
      <c r="E10" s="16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7">
        <f>IF(N(F10)&lt;=0,0,IF(F10&gt;'1. Settings'!$C$5,0,IF(F10&gt;'1. Settings'!$C$6,MAX('1. Settings'!$C$6,IF(D10="",'1. Settings'!$C$7,D10)),F10)))</f>
        <v/>
      </c>
      <c r="S10" s="17">
        <f>IF(N(G10)&lt;=0,0,IF(G10&gt;'1. Settings'!$C$5,0,IF(G10&gt;'1. Settings'!$C$6,MAX('1. Settings'!$C$6,IF(D10="",'1. Settings'!$C$7,D10)),G10)))</f>
        <v/>
      </c>
      <c r="T10" s="17">
        <f>IF(N(H10)&lt;=0,0,IF(H10&gt;'1. Settings'!$C$5,0,IF(H10&gt;'1. Settings'!$C$6,MAX('1. Settings'!$C$6,IF(D10="",'1. Settings'!$C$7,D10)),H10)))</f>
        <v/>
      </c>
      <c r="U10" s="17">
        <f>IF(N(I10)&lt;=0,0,IF(I10&gt;'1. Settings'!$C$5,0,IF(I10&gt;'1. Settings'!$C$6,MAX('1. Settings'!$C$6,IF(D10="",'1. Settings'!$C$7,D10)),I10)))</f>
        <v/>
      </c>
      <c r="V10" s="17">
        <f>IF(N(J10)&lt;=0,0,IF(J10&gt;'1. Settings'!$C$5,0,IF(J10&gt;'1. Settings'!$C$6,MAX('1. Settings'!$C$6,IF(D10="",'1. Settings'!$C$7,D10)),J10)))</f>
        <v/>
      </c>
      <c r="W10" s="17">
        <f>IF(N(K10)&lt;=0,0,IF(K10&gt;'1. Settings'!$C$5,0,IF(K10&gt;'1. Settings'!$C$6,MAX('1. Settings'!$C$6,IF(D10="",'1. Settings'!$C$7,D10)),K10)))</f>
        <v/>
      </c>
      <c r="X10" s="17">
        <f>IF(N(L10)&lt;=0,0,IF(L10&gt;'1. Settings'!$C$5,0,IF(L10&gt;'1. Settings'!$C$6,MAX('1. Settings'!$C$6,IF(D10="",'1. Settings'!$C$7,D10)),L10)))</f>
        <v/>
      </c>
      <c r="Y10" s="17">
        <f>IF(N(M10)&lt;=0,0,IF(M10&gt;'1. Settings'!$C$5,0,IF(M10&gt;'1. Settings'!$C$6,MAX('1. Settings'!$C$6,IF(D10="",'1. Settings'!$C$7,D10)),M10)))</f>
        <v/>
      </c>
      <c r="Z10" s="17">
        <f>IF(N(N10)&lt;=0,0,IF(N10&gt;'1. Settings'!$C$5,0,IF(N10&gt;'1. Settings'!$C$6,MAX('1. Settings'!$C$6,IF(D10="",'1. Settings'!$C$7,D10)),N10)))</f>
        <v/>
      </c>
      <c r="AA10" s="17">
        <f>IF(N(O10)&lt;=0,0,IF(O10&gt;'1. Settings'!$C$5,0,IF(O10&gt;'1. Settings'!$C$6,MAX('1. Settings'!$C$6,IF(D10="",'1. Settings'!$C$7,D10)),O10)))</f>
        <v/>
      </c>
      <c r="AB10" s="17">
        <f>IF(N(P10)&lt;=0,0,IF(P10&gt;'1. Settings'!$C$5,0,IF(P10&gt;'1. Settings'!$C$6,MAX('1. Settings'!$C$6,IF(D10="",'1. Settings'!$C$7,D10)),P10)))</f>
        <v/>
      </c>
      <c r="AC10" s="17">
        <f>IF(N(Q10)&lt;=0,0,IF(Q10&gt;'1. Settings'!$C$5,0,IF(Q10&gt;'1. Settings'!$C$6,MAX('1. Settings'!$C$6,IF(D10="",'1. Settings'!$C$7,D10)),Q10)))</f>
        <v/>
      </c>
      <c r="AD10" s="18">
        <f>COUNTIF(R10:AC10,"&gt;0")</f>
        <v/>
      </c>
      <c r="AE10" s="13">
        <f>SUM(R10:AC10)</f>
        <v/>
      </c>
      <c r="AF10" s="13">
        <f>IF(AND(N(E10)&gt;=30,AD10&gt;0),AE10*'1. Settings'!$C$8,0)</f>
        <v/>
      </c>
      <c r="AG10" s="13">
        <f>IF(AND(N(E10)&gt;=30,AD10&gt;0),'1. Settings'!$C$10*MIN(1,N(E10)/'1. Settings'!$C$11),0)</f>
        <v/>
      </c>
      <c r="AH10" s="13">
        <f>IF(AND(N(E10)&gt;=30,AD10&gt;0),ROUND(MAX(AF10,AG10),0),0)</f>
        <v/>
      </c>
      <c r="AI10" s="12" t="n"/>
      <c r="AJ10" s="12" t="n"/>
      <c r="AK10" s="14">
        <f>MAX(0,AH10-N(AI10)-N(AJ10))</f>
        <v/>
      </c>
    </row>
    <row r="11">
      <c r="B11" s="11" t="n"/>
      <c r="C11" s="11" t="n"/>
      <c r="D11" s="12" t="n"/>
      <c r="E11" s="16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7">
        <f>IF(N(F11)&lt;=0,0,IF(F11&gt;'1. Settings'!$C$5,0,IF(F11&gt;'1. Settings'!$C$6,MAX('1. Settings'!$C$6,IF(D11="",'1. Settings'!$C$7,D11)),F11)))</f>
        <v/>
      </c>
      <c r="S11" s="17">
        <f>IF(N(G11)&lt;=0,0,IF(G11&gt;'1. Settings'!$C$5,0,IF(G11&gt;'1. Settings'!$C$6,MAX('1. Settings'!$C$6,IF(D11="",'1. Settings'!$C$7,D11)),G11)))</f>
        <v/>
      </c>
      <c r="T11" s="17">
        <f>IF(N(H11)&lt;=0,0,IF(H11&gt;'1. Settings'!$C$5,0,IF(H11&gt;'1. Settings'!$C$6,MAX('1. Settings'!$C$6,IF(D11="",'1. Settings'!$C$7,D11)),H11)))</f>
        <v/>
      </c>
      <c r="U11" s="17">
        <f>IF(N(I11)&lt;=0,0,IF(I11&gt;'1. Settings'!$C$5,0,IF(I11&gt;'1. Settings'!$C$6,MAX('1. Settings'!$C$6,IF(D11="",'1. Settings'!$C$7,D11)),I11)))</f>
        <v/>
      </c>
      <c r="V11" s="17">
        <f>IF(N(J11)&lt;=0,0,IF(J11&gt;'1. Settings'!$C$5,0,IF(J11&gt;'1. Settings'!$C$6,MAX('1. Settings'!$C$6,IF(D11="",'1. Settings'!$C$7,D11)),J11)))</f>
        <v/>
      </c>
      <c r="W11" s="17">
        <f>IF(N(K11)&lt;=0,0,IF(K11&gt;'1. Settings'!$C$5,0,IF(K11&gt;'1. Settings'!$C$6,MAX('1. Settings'!$C$6,IF(D11="",'1. Settings'!$C$7,D11)),K11)))</f>
        <v/>
      </c>
      <c r="X11" s="17">
        <f>IF(N(L11)&lt;=0,0,IF(L11&gt;'1. Settings'!$C$5,0,IF(L11&gt;'1. Settings'!$C$6,MAX('1. Settings'!$C$6,IF(D11="",'1. Settings'!$C$7,D11)),L11)))</f>
        <v/>
      </c>
      <c r="Y11" s="17">
        <f>IF(N(M11)&lt;=0,0,IF(M11&gt;'1. Settings'!$C$5,0,IF(M11&gt;'1. Settings'!$C$6,MAX('1. Settings'!$C$6,IF(D11="",'1. Settings'!$C$7,D11)),M11)))</f>
        <v/>
      </c>
      <c r="Z11" s="17">
        <f>IF(N(N11)&lt;=0,0,IF(N11&gt;'1. Settings'!$C$5,0,IF(N11&gt;'1. Settings'!$C$6,MAX('1. Settings'!$C$6,IF(D11="",'1. Settings'!$C$7,D11)),N11)))</f>
        <v/>
      </c>
      <c r="AA11" s="17">
        <f>IF(N(O11)&lt;=0,0,IF(O11&gt;'1. Settings'!$C$5,0,IF(O11&gt;'1. Settings'!$C$6,MAX('1. Settings'!$C$6,IF(D11="",'1. Settings'!$C$7,D11)),O11)))</f>
        <v/>
      </c>
      <c r="AB11" s="17">
        <f>IF(N(P11)&lt;=0,0,IF(P11&gt;'1. Settings'!$C$5,0,IF(P11&gt;'1. Settings'!$C$6,MAX('1. Settings'!$C$6,IF(D11="",'1. Settings'!$C$7,D11)),P11)))</f>
        <v/>
      </c>
      <c r="AC11" s="17">
        <f>IF(N(Q11)&lt;=0,0,IF(Q11&gt;'1. Settings'!$C$5,0,IF(Q11&gt;'1. Settings'!$C$6,MAX('1. Settings'!$C$6,IF(D11="",'1. Settings'!$C$7,D11)),Q11)))</f>
        <v/>
      </c>
      <c r="AD11" s="18">
        <f>COUNTIF(R11:AC11,"&gt;0")</f>
        <v/>
      </c>
      <c r="AE11" s="13">
        <f>SUM(R11:AC11)</f>
        <v/>
      </c>
      <c r="AF11" s="13">
        <f>IF(AND(N(E11)&gt;=30,AD11&gt;0),AE11*'1. Settings'!$C$8,0)</f>
        <v/>
      </c>
      <c r="AG11" s="13">
        <f>IF(AND(N(E11)&gt;=30,AD11&gt;0),'1. Settings'!$C$10*MIN(1,N(E11)/'1. Settings'!$C$11),0)</f>
        <v/>
      </c>
      <c r="AH11" s="13">
        <f>IF(AND(N(E11)&gt;=30,AD11&gt;0),ROUND(MAX(AF11,AG11),0),0)</f>
        <v/>
      </c>
      <c r="AI11" s="12" t="n"/>
      <c r="AJ11" s="12" t="n"/>
      <c r="AK11" s="14">
        <f>MAX(0,AH11-N(AI11)-N(AJ11))</f>
        <v/>
      </c>
    </row>
    <row r="12">
      <c r="B12" s="11" t="n"/>
      <c r="C12" s="11" t="n"/>
      <c r="D12" s="12" t="n"/>
      <c r="E12" s="16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7">
        <f>IF(N(F12)&lt;=0,0,IF(F12&gt;'1. Settings'!$C$5,0,IF(F12&gt;'1. Settings'!$C$6,MAX('1. Settings'!$C$6,IF(D12="",'1. Settings'!$C$7,D12)),F12)))</f>
        <v/>
      </c>
      <c r="S12" s="17">
        <f>IF(N(G12)&lt;=0,0,IF(G12&gt;'1. Settings'!$C$5,0,IF(G12&gt;'1. Settings'!$C$6,MAX('1. Settings'!$C$6,IF(D12="",'1. Settings'!$C$7,D12)),G12)))</f>
        <v/>
      </c>
      <c r="T12" s="17">
        <f>IF(N(H12)&lt;=0,0,IF(H12&gt;'1. Settings'!$C$5,0,IF(H12&gt;'1. Settings'!$C$6,MAX('1. Settings'!$C$6,IF(D12="",'1. Settings'!$C$7,D12)),H12)))</f>
        <v/>
      </c>
      <c r="U12" s="17">
        <f>IF(N(I12)&lt;=0,0,IF(I12&gt;'1. Settings'!$C$5,0,IF(I12&gt;'1. Settings'!$C$6,MAX('1. Settings'!$C$6,IF(D12="",'1. Settings'!$C$7,D12)),I12)))</f>
        <v/>
      </c>
      <c r="V12" s="17">
        <f>IF(N(J12)&lt;=0,0,IF(J12&gt;'1. Settings'!$C$5,0,IF(J12&gt;'1. Settings'!$C$6,MAX('1. Settings'!$C$6,IF(D12="",'1. Settings'!$C$7,D12)),J12)))</f>
        <v/>
      </c>
      <c r="W12" s="17">
        <f>IF(N(K12)&lt;=0,0,IF(K12&gt;'1. Settings'!$C$5,0,IF(K12&gt;'1. Settings'!$C$6,MAX('1. Settings'!$C$6,IF(D12="",'1. Settings'!$C$7,D12)),K12)))</f>
        <v/>
      </c>
      <c r="X12" s="17">
        <f>IF(N(L12)&lt;=0,0,IF(L12&gt;'1. Settings'!$C$5,0,IF(L12&gt;'1. Settings'!$C$6,MAX('1. Settings'!$C$6,IF(D12="",'1. Settings'!$C$7,D12)),L12)))</f>
        <v/>
      </c>
      <c r="Y12" s="17">
        <f>IF(N(M12)&lt;=0,0,IF(M12&gt;'1. Settings'!$C$5,0,IF(M12&gt;'1. Settings'!$C$6,MAX('1. Settings'!$C$6,IF(D12="",'1. Settings'!$C$7,D12)),M12)))</f>
        <v/>
      </c>
      <c r="Z12" s="17">
        <f>IF(N(N12)&lt;=0,0,IF(N12&gt;'1. Settings'!$C$5,0,IF(N12&gt;'1. Settings'!$C$6,MAX('1. Settings'!$C$6,IF(D12="",'1. Settings'!$C$7,D12)),N12)))</f>
        <v/>
      </c>
      <c r="AA12" s="17">
        <f>IF(N(O12)&lt;=0,0,IF(O12&gt;'1. Settings'!$C$5,0,IF(O12&gt;'1. Settings'!$C$6,MAX('1. Settings'!$C$6,IF(D12="",'1. Settings'!$C$7,D12)),O12)))</f>
        <v/>
      </c>
      <c r="AB12" s="17">
        <f>IF(N(P12)&lt;=0,0,IF(P12&gt;'1. Settings'!$C$5,0,IF(P12&gt;'1. Settings'!$C$6,MAX('1. Settings'!$C$6,IF(D12="",'1. Settings'!$C$7,D12)),P12)))</f>
        <v/>
      </c>
      <c r="AC12" s="17">
        <f>IF(N(Q12)&lt;=0,0,IF(Q12&gt;'1. Settings'!$C$5,0,IF(Q12&gt;'1. Settings'!$C$6,MAX('1. Settings'!$C$6,IF(D12="",'1. Settings'!$C$7,D12)),Q12)))</f>
        <v/>
      </c>
      <c r="AD12" s="18">
        <f>COUNTIF(R12:AC12,"&gt;0")</f>
        <v/>
      </c>
      <c r="AE12" s="13">
        <f>SUM(R12:AC12)</f>
        <v/>
      </c>
      <c r="AF12" s="13">
        <f>IF(AND(N(E12)&gt;=30,AD12&gt;0),AE12*'1. Settings'!$C$8,0)</f>
        <v/>
      </c>
      <c r="AG12" s="13">
        <f>IF(AND(N(E12)&gt;=30,AD12&gt;0),'1. Settings'!$C$10*MIN(1,N(E12)/'1. Settings'!$C$11),0)</f>
        <v/>
      </c>
      <c r="AH12" s="13">
        <f>IF(AND(N(E12)&gt;=30,AD12&gt;0),ROUND(MAX(AF12,AG12),0),0)</f>
        <v/>
      </c>
      <c r="AI12" s="12" t="n"/>
      <c r="AJ12" s="12" t="n"/>
      <c r="AK12" s="14">
        <f>MAX(0,AH12-N(AI12)-N(AJ12))</f>
        <v/>
      </c>
    </row>
    <row r="13">
      <c r="B13" s="11" t="n"/>
      <c r="C13" s="11" t="n"/>
      <c r="D13" s="12" t="n"/>
      <c r="E13" s="16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7">
        <f>IF(N(F13)&lt;=0,0,IF(F13&gt;'1. Settings'!$C$5,0,IF(F13&gt;'1. Settings'!$C$6,MAX('1. Settings'!$C$6,IF(D13="",'1. Settings'!$C$7,D13)),F13)))</f>
        <v/>
      </c>
      <c r="S13" s="17">
        <f>IF(N(G13)&lt;=0,0,IF(G13&gt;'1. Settings'!$C$5,0,IF(G13&gt;'1. Settings'!$C$6,MAX('1. Settings'!$C$6,IF(D13="",'1. Settings'!$C$7,D13)),G13)))</f>
        <v/>
      </c>
      <c r="T13" s="17">
        <f>IF(N(H13)&lt;=0,0,IF(H13&gt;'1. Settings'!$C$5,0,IF(H13&gt;'1. Settings'!$C$6,MAX('1. Settings'!$C$6,IF(D13="",'1. Settings'!$C$7,D13)),H13)))</f>
        <v/>
      </c>
      <c r="U13" s="17">
        <f>IF(N(I13)&lt;=0,0,IF(I13&gt;'1. Settings'!$C$5,0,IF(I13&gt;'1. Settings'!$C$6,MAX('1. Settings'!$C$6,IF(D13="",'1. Settings'!$C$7,D13)),I13)))</f>
        <v/>
      </c>
      <c r="V13" s="17">
        <f>IF(N(J13)&lt;=0,0,IF(J13&gt;'1. Settings'!$C$5,0,IF(J13&gt;'1. Settings'!$C$6,MAX('1. Settings'!$C$6,IF(D13="",'1. Settings'!$C$7,D13)),J13)))</f>
        <v/>
      </c>
      <c r="W13" s="17">
        <f>IF(N(K13)&lt;=0,0,IF(K13&gt;'1. Settings'!$C$5,0,IF(K13&gt;'1. Settings'!$C$6,MAX('1. Settings'!$C$6,IF(D13="",'1. Settings'!$C$7,D13)),K13)))</f>
        <v/>
      </c>
      <c r="X13" s="17">
        <f>IF(N(L13)&lt;=0,0,IF(L13&gt;'1. Settings'!$C$5,0,IF(L13&gt;'1. Settings'!$C$6,MAX('1. Settings'!$C$6,IF(D13="",'1. Settings'!$C$7,D13)),L13)))</f>
        <v/>
      </c>
      <c r="Y13" s="17">
        <f>IF(N(M13)&lt;=0,0,IF(M13&gt;'1. Settings'!$C$5,0,IF(M13&gt;'1. Settings'!$C$6,MAX('1. Settings'!$C$6,IF(D13="",'1. Settings'!$C$7,D13)),M13)))</f>
        <v/>
      </c>
      <c r="Z13" s="17">
        <f>IF(N(N13)&lt;=0,0,IF(N13&gt;'1. Settings'!$C$5,0,IF(N13&gt;'1. Settings'!$C$6,MAX('1. Settings'!$C$6,IF(D13="",'1. Settings'!$C$7,D13)),N13)))</f>
        <v/>
      </c>
      <c r="AA13" s="17">
        <f>IF(N(O13)&lt;=0,0,IF(O13&gt;'1. Settings'!$C$5,0,IF(O13&gt;'1. Settings'!$C$6,MAX('1. Settings'!$C$6,IF(D13="",'1. Settings'!$C$7,D13)),O13)))</f>
        <v/>
      </c>
      <c r="AB13" s="17">
        <f>IF(N(P13)&lt;=0,0,IF(P13&gt;'1. Settings'!$C$5,0,IF(P13&gt;'1. Settings'!$C$6,MAX('1. Settings'!$C$6,IF(D13="",'1. Settings'!$C$7,D13)),P13)))</f>
        <v/>
      </c>
      <c r="AC13" s="17">
        <f>IF(N(Q13)&lt;=0,0,IF(Q13&gt;'1. Settings'!$C$5,0,IF(Q13&gt;'1. Settings'!$C$6,MAX('1. Settings'!$C$6,IF(D13="",'1. Settings'!$C$7,D13)),Q13)))</f>
        <v/>
      </c>
      <c r="AD13" s="18">
        <f>COUNTIF(R13:AC13,"&gt;0")</f>
        <v/>
      </c>
      <c r="AE13" s="13">
        <f>SUM(R13:AC13)</f>
        <v/>
      </c>
      <c r="AF13" s="13">
        <f>IF(AND(N(E13)&gt;=30,AD13&gt;0),AE13*'1. Settings'!$C$8,0)</f>
        <v/>
      </c>
      <c r="AG13" s="13">
        <f>IF(AND(N(E13)&gt;=30,AD13&gt;0),'1. Settings'!$C$10*MIN(1,N(E13)/'1. Settings'!$C$11),0)</f>
        <v/>
      </c>
      <c r="AH13" s="13">
        <f>IF(AND(N(E13)&gt;=30,AD13&gt;0),ROUND(MAX(AF13,AG13),0),0)</f>
        <v/>
      </c>
      <c r="AI13" s="12" t="n"/>
      <c r="AJ13" s="12" t="n"/>
      <c r="AK13" s="14">
        <f>MAX(0,AH13-N(AI13)-N(AJ13))</f>
        <v/>
      </c>
    </row>
    <row r="14">
      <c r="B14" s="11" t="n"/>
      <c r="C14" s="11" t="n"/>
      <c r="D14" s="12" t="n"/>
      <c r="E14" s="16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7">
        <f>IF(N(F14)&lt;=0,0,IF(F14&gt;'1. Settings'!$C$5,0,IF(F14&gt;'1. Settings'!$C$6,MAX('1. Settings'!$C$6,IF(D14="",'1. Settings'!$C$7,D14)),F14)))</f>
        <v/>
      </c>
      <c r="S14" s="17">
        <f>IF(N(G14)&lt;=0,0,IF(G14&gt;'1. Settings'!$C$5,0,IF(G14&gt;'1. Settings'!$C$6,MAX('1. Settings'!$C$6,IF(D14="",'1. Settings'!$C$7,D14)),G14)))</f>
        <v/>
      </c>
      <c r="T14" s="17">
        <f>IF(N(H14)&lt;=0,0,IF(H14&gt;'1. Settings'!$C$5,0,IF(H14&gt;'1. Settings'!$C$6,MAX('1. Settings'!$C$6,IF(D14="",'1. Settings'!$C$7,D14)),H14)))</f>
        <v/>
      </c>
      <c r="U14" s="17">
        <f>IF(N(I14)&lt;=0,0,IF(I14&gt;'1. Settings'!$C$5,0,IF(I14&gt;'1. Settings'!$C$6,MAX('1. Settings'!$C$6,IF(D14="",'1. Settings'!$C$7,D14)),I14)))</f>
        <v/>
      </c>
      <c r="V14" s="17">
        <f>IF(N(J14)&lt;=0,0,IF(J14&gt;'1. Settings'!$C$5,0,IF(J14&gt;'1. Settings'!$C$6,MAX('1. Settings'!$C$6,IF(D14="",'1. Settings'!$C$7,D14)),J14)))</f>
        <v/>
      </c>
      <c r="W14" s="17">
        <f>IF(N(K14)&lt;=0,0,IF(K14&gt;'1. Settings'!$C$5,0,IF(K14&gt;'1. Settings'!$C$6,MAX('1. Settings'!$C$6,IF(D14="",'1. Settings'!$C$7,D14)),K14)))</f>
        <v/>
      </c>
      <c r="X14" s="17">
        <f>IF(N(L14)&lt;=0,0,IF(L14&gt;'1. Settings'!$C$5,0,IF(L14&gt;'1. Settings'!$C$6,MAX('1. Settings'!$C$6,IF(D14="",'1. Settings'!$C$7,D14)),L14)))</f>
        <v/>
      </c>
      <c r="Y14" s="17">
        <f>IF(N(M14)&lt;=0,0,IF(M14&gt;'1. Settings'!$C$5,0,IF(M14&gt;'1. Settings'!$C$6,MAX('1. Settings'!$C$6,IF(D14="",'1. Settings'!$C$7,D14)),M14)))</f>
        <v/>
      </c>
      <c r="Z14" s="17">
        <f>IF(N(N14)&lt;=0,0,IF(N14&gt;'1. Settings'!$C$5,0,IF(N14&gt;'1. Settings'!$C$6,MAX('1. Settings'!$C$6,IF(D14="",'1. Settings'!$C$7,D14)),N14)))</f>
        <v/>
      </c>
      <c r="AA14" s="17">
        <f>IF(N(O14)&lt;=0,0,IF(O14&gt;'1. Settings'!$C$5,0,IF(O14&gt;'1. Settings'!$C$6,MAX('1. Settings'!$C$6,IF(D14="",'1. Settings'!$C$7,D14)),O14)))</f>
        <v/>
      </c>
      <c r="AB14" s="17">
        <f>IF(N(P14)&lt;=0,0,IF(P14&gt;'1. Settings'!$C$5,0,IF(P14&gt;'1. Settings'!$C$6,MAX('1. Settings'!$C$6,IF(D14="",'1. Settings'!$C$7,D14)),P14)))</f>
        <v/>
      </c>
      <c r="AC14" s="17">
        <f>IF(N(Q14)&lt;=0,0,IF(Q14&gt;'1. Settings'!$C$5,0,IF(Q14&gt;'1. Settings'!$C$6,MAX('1. Settings'!$C$6,IF(D14="",'1. Settings'!$C$7,D14)),Q14)))</f>
        <v/>
      </c>
      <c r="AD14" s="18">
        <f>COUNTIF(R14:AC14,"&gt;0")</f>
        <v/>
      </c>
      <c r="AE14" s="13">
        <f>SUM(R14:AC14)</f>
        <v/>
      </c>
      <c r="AF14" s="13">
        <f>IF(AND(N(E14)&gt;=30,AD14&gt;0),AE14*'1. Settings'!$C$8,0)</f>
        <v/>
      </c>
      <c r="AG14" s="13">
        <f>IF(AND(N(E14)&gt;=30,AD14&gt;0),'1. Settings'!$C$10*MIN(1,N(E14)/'1. Settings'!$C$11),0)</f>
        <v/>
      </c>
      <c r="AH14" s="13">
        <f>IF(AND(N(E14)&gt;=30,AD14&gt;0),ROUND(MAX(AF14,AG14),0),0)</f>
        <v/>
      </c>
      <c r="AI14" s="12" t="n"/>
      <c r="AJ14" s="12" t="n"/>
      <c r="AK14" s="14">
        <f>MAX(0,AH14-N(AI14)-N(AJ14))</f>
        <v/>
      </c>
    </row>
    <row r="15">
      <c r="B15" s="11" t="n"/>
      <c r="C15" s="11" t="n"/>
      <c r="D15" s="12" t="n"/>
      <c r="E15" s="16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7">
        <f>IF(N(F15)&lt;=0,0,IF(F15&gt;'1. Settings'!$C$5,0,IF(F15&gt;'1. Settings'!$C$6,MAX('1. Settings'!$C$6,IF(D15="",'1. Settings'!$C$7,D15)),F15)))</f>
        <v/>
      </c>
      <c r="S15" s="17">
        <f>IF(N(G15)&lt;=0,0,IF(G15&gt;'1. Settings'!$C$5,0,IF(G15&gt;'1. Settings'!$C$6,MAX('1. Settings'!$C$6,IF(D15="",'1. Settings'!$C$7,D15)),G15)))</f>
        <v/>
      </c>
      <c r="T15" s="17">
        <f>IF(N(H15)&lt;=0,0,IF(H15&gt;'1. Settings'!$C$5,0,IF(H15&gt;'1. Settings'!$C$6,MAX('1. Settings'!$C$6,IF(D15="",'1. Settings'!$C$7,D15)),H15)))</f>
        <v/>
      </c>
      <c r="U15" s="17">
        <f>IF(N(I15)&lt;=0,0,IF(I15&gt;'1. Settings'!$C$5,0,IF(I15&gt;'1. Settings'!$C$6,MAX('1. Settings'!$C$6,IF(D15="",'1. Settings'!$C$7,D15)),I15)))</f>
        <v/>
      </c>
      <c r="V15" s="17">
        <f>IF(N(J15)&lt;=0,0,IF(J15&gt;'1. Settings'!$C$5,0,IF(J15&gt;'1. Settings'!$C$6,MAX('1. Settings'!$C$6,IF(D15="",'1. Settings'!$C$7,D15)),J15)))</f>
        <v/>
      </c>
      <c r="W15" s="17">
        <f>IF(N(K15)&lt;=0,0,IF(K15&gt;'1. Settings'!$C$5,0,IF(K15&gt;'1. Settings'!$C$6,MAX('1. Settings'!$C$6,IF(D15="",'1. Settings'!$C$7,D15)),K15)))</f>
        <v/>
      </c>
      <c r="X15" s="17">
        <f>IF(N(L15)&lt;=0,0,IF(L15&gt;'1. Settings'!$C$5,0,IF(L15&gt;'1. Settings'!$C$6,MAX('1. Settings'!$C$6,IF(D15="",'1. Settings'!$C$7,D15)),L15)))</f>
        <v/>
      </c>
      <c r="Y15" s="17">
        <f>IF(N(M15)&lt;=0,0,IF(M15&gt;'1. Settings'!$C$5,0,IF(M15&gt;'1. Settings'!$C$6,MAX('1. Settings'!$C$6,IF(D15="",'1. Settings'!$C$7,D15)),M15)))</f>
        <v/>
      </c>
      <c r="Z15" s="17">
        <f>IF(N(N15)&lt;=0,0,IF(N15&gt;'1. Settings'!$C$5,0,IF(N15&gt;'1. Settings'!$C$6,MAX('1. Settings'!$C$6,IF(D15="",'1. Settings'!$C$7,D15)),N15)))</f>
        <v/>
      </c>
      <c r="AA15" s="17">
        <f>IF(N(O15)&lt;=0,0,IF(O15&gt;'1. Settings'!$C$5,0,IF(O15&gt;'1. Settings'!$C$6,MAX('1. Settings'!$C$6,IF(D15="",'1. Settings'!$C$7,D15)),O15)))</f>
        <v/>
      </c>
      <c r="AB15" s="17">
        <f>IF(N(P15)&lt;=0,0,IF(P15&gt;'1. Settings'!$C$5,0,IF(P15&gt;'1. Settings'!$C$6,MAX('1. Settings'!$C$6,IF(D15="",'1. Settings'!$C$7,D15)),P15)))</f>
        <v/>
      </c>
      <c r="AC15" s="17">
        <f>IF(N(Q15)&lt;=0,0,IF(Q15&gt;'1. Settings'!$C$5,0,IF(Q15&gt;'1. Settings'!$C$6,MAX('1. Settings'!$C$6,IF(D15="",'1. Settings'!$C$7,D15)),Q15)))</f>
        <v/>
      </c>
      <c r="AD15" s="18">
        <f>COUNTIF(R15:AC15,"&gt;0")</f>
        <v/>
      </c>
      <c r="AE15" s="13">
        <f>SUM(R15:AC15)</f>
        <v/>
      </c>
      <c r="AF15" s="13">
        <f>IF(AND(N(E15)&gt;=30,AD15&gt;0),AE15*'1. Settings'!$C$8,0)</f>
        <v/>
      </c>
      <c r="AG15" s="13">
        <f>IF(AND(N(E15)&gt;=30,AD15&gt;0),'1. Settings'!$C$10*MIN(1,N(E15)/'1. Settings'!$C$11),0)</f>
        <v/>
      </c>
      <c r="AH15" s="13">
        <f>IF(AND(N(E15)&gt;=30,AD15&gt;0),ROUND(MAX(AF15,AG15),0),0)</f>
        <v/>
      </c>
      <c r="AI15" s="12" t="n"/>
      <c r="AJ15" s="12" t="n"/>
      <c r="AK15" s="14">
        <f>MAX(0,AH15-N(AI15)-N(AJ15))</f>
        <v/>
      </c>
    </row>
    <row r="16">
      <c r="B16" s="11" t="n"/>
      <c r="C16" s="11" t="n"/>
      <c r="D16" s="12" t="n"/>
      <c r="E16" s="16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7">
        <f>IF(N(F16)&lt;=0,0,IF(F16&gt;'1. Settings'!$C$5,0,IF(F16&gt;'1. Settings'!$C$6,MAX('1. Settings'!$C$6,IF(D16="",'1. Settings'!$C$7,D16)),F16)))</f>
        <v/>
      </c>
      <c r="S16" s="17">
        <f>IF(N(G16)&lt;=0,0,IF(G16&gt;'1. Settings'!$C$5,0,IF(G16&gt;'1. Settings'!$C$6,MAX('1. Settings'!$C$6,IF(D16="",'1. Settings'!$C$7,D16)),G16)))</f>
        <v/>
      </c>
      <c r="T16" s="17">
        <f>IF(N(H16)&lt;=0,0,IF(H16&gt;'1. Settings'!$C$5,0,IF(H16&gt;'1. Settings'!$C$6,MAX('1. Settings'!$C$6,IF(D16="",'1. Settings'!$C$7,D16)),H16)))</f>
        <v/>
      </c>
      <c r="U16" s="17">
        <f>IF(N(I16)&lt;=0,0,IF(I16&gt;'1. Settings'!$C$5,0,IF(I16&gt;'1. Settings'!$C$6,MAX('1. Settings'!$C$6,IF(D16="",'1. Settings'!$C$7,D16)),I16)))</f>
        <v/>
      </c>
      <c r="V16" s="17">
        <f>IF(N(J16)&lt;=0,0,IF(J16&gt;'1. Settings'!$C$5,0,IF(J16&gt;'1. Settings'!$C$6,MAX('1. Settings'!$C$6,IF(D16="",'1. Settings'!$C$7,D16)),J16)))</f>
        <v/>
      </c>
      <c r="W16" s="17">
        <f>IF(N(K16)&lt;=0,0,IF(K16&gt;'1. Settings'!$C$5,0,IF(K16&gt;'1. Settings'!$C$6,MAX('1. Settings'!$C$6,IF(D16="",'1. Settings'!$C$7,D16)),K16)))</f>
        <v/>
      </c>
      <c r="X16" s="17">
        <f>IF(N(L16)&lt;=0,0,IF(L16&gt;'1. Settings'!$C$5,0,IF(L16&gt;'1. Settings'!$C$6,MAX('1. Settings'!$C$6,IF(D16="",'1. Settings'!$C$7,D16)),L16)))</f>
        <v/>
      </c>
      <c r="Y16" s="17">
        <f>IF(N(M16)&lt;=0,0,IF(M16&gt;'1. Settings'!$C$5,0,IF(M16&gt;'1. Settings'!$C$6,MAX('1. Settings'!$C$6,IF(D16="",'1. Settings'!$C$7,D16)),M16)))</f>
        <v/>
      </c>
      <c r="Z16" s="17">
        <f>IF(N(N16)&lt;=0,0,IF(N16&gt;'1. Settings'!$C$5,0,IF(N16&gt;'1. Settings'!$C$6,MAX('1. Settings'!$C$6,IF(D16="",'1. Settings'!$C$7,D16)),N16)))</f>
        <v/>
      </c>
      <c r="AA16" s="17">
        <f>IF(N(O16)&lt;=0,0,IF(O16&gt;'1. Settings'!$C$5,0,IF(O16&gt;'1. Settings'!$C$6,MAX('1. Settings'!$C$6,IF(D16="",'1. Settings'!$C$7,D16)),O16)))</f>
        <v/>
      </c>
      <c r="AB16" s="17">
        <f>IF(N(P16)&lt;=0,0,IF(P16&gt;'1. Settings'!$C$5,0,IF(P16&gt;'1. Settings'!$C$6,MAX('1. Settings'!$C$6,IF(D16="",'1. Settings'!$C$7,D16)),P16)))</f>
        <v/>
      </c>
      <c r="AC16" s="17">
        <f>IF(N(Q16)&lt;=0,0,IF(Q16&gt;'1. Settings'!$C$5,0,IF(Q16&gt;'1. Settings'!$C$6,MAX('1. Settings'!$C$6,IF(D16="",'1. Settings'!$C$7,D16)),Q16)))</f>
        <v/>
      </c>
      <c r="AD16" s="18">
        <f>COUNTIF(R16:AC16,"&gt;0")</f>
        <v/>
      </c>
      <c r="AE16" s="13">
        <f>SUM(R16:AC16)</f>
        <v/>
      </c>
      <c r="AF16" s="13">
        <f>IF(AND(N(E16)&gt;=30,AD16&gt;0),AE16*'1. Settings'!$C$8,0)</f>
        <v/>
      </c>
      <c r="AG16" s="13">
        <f>IF(AND(N(E16)&gt;=30,AD16&gt;0),'1. Settings'!$C$10*MIN(1,N(E16)/'1. Settings'!$C$11),0)</f>
        <v/>
      </c>
      <c r="AH16" s="13">
        <f>IF(AND(N(E16)&gt;=30,AD16&gt;0),ROUND(MAX(AF16,AG16),0),0)</f>
        <v/>
      </c>
      <c r="AI16" s="12" t="n"/>
      <c r="AJ16" s="12" t="n"/>
      <c r="AK16" s="14">
        <f>MAX(0,AH16-N(AI16)-N(AJ16))</f>
        <v/>
      </c>
    </row>
    <row r="17">
      <c r="B17" s="11" t="n"/>
      <c r="C17" s="11" t="n"/>
      <c r="D17" s="12" t="n"/>
      <c r="E17" s="16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7">
        <f>IF(N(F17)&lt;=0,0,IF(F17&gt;'1. Settings'!$C$5,0,IF(F17&gt;'1. Settings'!$C$6,MAX('1. Settings'!$C$6,IF(D17="",'1. Settings'!$C$7,D17)),F17)))</f>
        <v/>
      </c>
      <c r="S17" s="17">
        <f>IF(N(G17)&lt;=0,0,IF(G17&gt;'1. Settings'!$C$5,0,IF(G17&gt;'1. Settings'!$C$6,MAX('1. Settings'!$C$6,IF(D17="",'1. Settings'!$C$7,D17)),G17)))</f>
        <v/>
      </c>
      <c r="T17" s="17">
        <f>IF(N(H17)&lt;=0,0,IF(H17&gt;'1. Settings'!$C$5,0,IF(H17&gt;'1. Settings'!$C$6,MAX('1. Settings'!$C$6,IF(D17="",'1. Settings'!$C$7,D17)),H17)))</f>
        <v/>
      </c>
      <c r="U17" s="17">
        <f>IF(N(I17)&lt;=0,0,IF(I17&gt;'1. Settings'!$C$5,0,IF(I17&gt;'1. Settings'!$C$6,MAX('1. Settings'!$C$6,IF(D17="",'1. Settings'!$C$7,D17)),I17)))</f>
        <v/>
      </c>
      <c r="V17" s="17">
        <f>IF(N(J17)&lt;=0,0,IF(J17&gt;'1. Settings'!$C$5,0,IF(J17&gt;'1. Settings'!$C$6,MAX('1. Settings'!$C$6,IF(D17="",'1. Settings'!$C$7,D17)),J17)))</f>
        <v/>
      </c>
      <c r="W17" s="17">
        <f>IF(N(K17)&lt;=0,0,IF(K17&gt;'1. Settings'!$C$5,0,IF(K17&gt;'1. Settings'!$C$6,MAX('1. Settings'!$C$6,IF(D17="",'1. Settings'!$C$7,D17)),K17)))</f>
        <v/>
      </c>
      <c r="X17" s="17">
        <f>IF(N(L17)&lt;=0,0,IF(L17&gt;'1. Settings'!$C$5,0,IF(L17&gt;'1. Settings'!$C$6,MAX('1. Settings'!$C$6,IF(D17="",'1. Settings'!$C$7,D17)),L17)))</f>
        <v/>
      </c>
      <c r="Y17" s="17">
        <f>IF(N(M17)&lt;=0,0,IF(M17&gt;'1. Settings'!$C$5,0,IF(M17&gt;'1. Settings'!$C$6,MAX('1. Settings'!$C$6,IF(D17="",'1. Settings'!$C$7,D17)),M17)))</f>
        <v/>
      </c>
      <c r="Z17" s="17">
        <f>IF(N(N17)&lt;=0,0,IF(N17&gt;'1. Settings'!$C$5,0,IF(N17&gt;'1. Settings'!$C$6,MAX('1. Settings'!$C$6,IF(D17="",'1. Settings'!$C$7,D17)),N17)))</f>
        <v/>
      </c>
      <c r="AA17" s="17">
        <f>IF(N(O17)&lt;=0,0,IF(O17&gt;'1. Settings'!$C$5,0,IF(O17&gt;'1. Settings'!$C$6,MAX('1. Settings'!$C$6,IF(D17="",'1. Settings'!$C$7,D17)),O17)))</f>
        <v/>
      </c>
      <c r="AB17" s="17">
        <f>IF(N(P17)&lt;=0,0,IF(P17&gt;'1. Settings'!$C$5,0,IF(P17&gt;'1. Settings'!$C$6,MAX('1. Settings'!$C$6,IF(D17="",'1. Settings'!$C$7,D17)),P17)))</f>
        <v/>
      </c>
      <c r="AC17" s="17">
        <f>IF(N(Q17)&lt;=0,0,IF(Q17&gt;'1. Settings'!$C$5,0,IF(Q17&gt;'1. Settings'!$C$6,MAX('1. Settings'!$C$6,IF(D17="",'1. Settings'!$C$7,D17)),Q17)))</f>
        <v/>
      </c>
      <c r="AD17" s="18">
        <f>COUNTIF(R17:AC17,"&gt;0")</f>
        <v/>
      </c>
      <c r="AE17" s="13">
        <f>SUM(R17:AC17)</f>
        <v/>
      </c>
      <c r="AF17" s="13">
        <f>IF(AND(N(E17)&gt;=30,AD17&gt;0),AE17*'1. Settings'!$C$8,0)</f>
        <v/>
      </c>
      <c r="AG17" s="13">
        <f>IF(AND(N(E17)&gt;=30,AD17&gt;0),'1. Settings'!$C$10*MIN(1,N(E17)/'1. Settings'!$C$11),0)</f>
        <v/>
      </c>
      <c r="AH17" s="13">
        <f>IF(AND(N(E17)&gt;=30,AD17&gt;0),ROUND(MAX(AF17,AG17),0),0)</f>
        <v/>
      </c>
      <c r="AI17" s="12" t="n"/>
      <c r="AJ17" s="12" t="n"/>
      <c r="AK17" s="14">
        <f>MAX(0,AH17-N(AI17)-N(AJ17))</f>
        <v/>
      </c>
    </row>
    <row r="18">
      <c r="B18" s="11" t="n"/>
      <c r="C18" s="11" t="n"/>
      <c r="D18" s="12" t="n"/>
      <c r="E18" s="16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7">
        <f>IF(N(F18)&lt;=0,0,IF(F18&gt;'1. Settings'!$C$5,0,IF(F18&gt;'1. Settings'!$C$6,MAX('1. Settings'!$C$6,IF(D18="",'1. Settings'!$C$7,D18)),F18)))</f>
        <v/>
      </c>
      <c r="S18" s="17">
        <f>IF(N(G18)&lt;=0,0,IF(G18&gt;'1. Settings'!$C$5,0,IF(G18&gt;'1. Settings'!$C$6,MAX('1. Settings'!$C$6,IF(D18="",'1. Settings'!$C$7,D18)),G18)))</f>
        <v/>
      </c>
      <c r="T18" s="17">
        <f>IF(N(H18)&lt;=0,0,IF(H18&gt;'1. Settings'!$C$5,0,IF(H18&gt;'1. Settings'!$C$6,MAX('1. Settings'!$C$6,IF(D18="",'1. Settings'!$C$7,D18)),H18)))</f>
        <v/>
      </c>
      <c r="U18" s="17">
        <f>IF(N(I18)&lt;=0,0,IF(I18&gt;'1. Settings'!$C$5,0,IF(I18&gt;'1. Settings'!$C$6,MAX('1. Settings'!$C$6,IF(D18="",'1. Settings'!$C$7,D18)),I18)))</f>
        <v/>
      </c>
      <c r="V18" s="17">
        <f>IF(N(J18)&lt;=0,0,IF(J18&gt;'1. Settings'!$C$5,0,IF(J18&gt;'1. Settings'!$C$6,MAX('1. Settings'!$C$6,IF(D18="",'1. Settings'!$C$7,D18)),J18)))</f>
        <v/>
      </c>
      <c r="W18" s="17">
        <f>IF(N(K18)&lt;=0,0,IF(K18&gt;'1. Settings'!$C$5,0,IF(K18&gt;'1. Settings'!$C$6,MAX('1. Settings'!$C$6,IF(D18="",'1. Settings'!$C$7,D18)),K18)))</f>
        <v/>
      </c>
      <c r="X18" s="17">
        <f>IF(N(L18)&lt;=0,0,IF(L18&gt;'1. Settings'!$C$5,0,IF(L18&gt;'1. Settings'!$C$6,MAX('1. Settings'!$C$6,IF(D18="",'1. Settings'!$C$7,D18)),L18)))</f>
        <v/>
      </c>
      <c r="Y18" s="17">
        <f>IF(N(M18)&lt;=0,0,IF(M18&gt;'1. Settings'!$C$5,0,IF(M18&gt;'1. Settings'!$C$6,MAX('1. Settings'!$C$6,IF(D18="",'1. Settings'!$C$7,D18)),M18)))</f>
        <v/>
      </c>
      <c r="Z18" s="17">
        <f>IF(N(N18)&lt;=0,0,IF(N18&gt;'1. Settings'!$C$5,0,IF(N18&gt;'1. Settings'!$C$6,MAX('1. Settings'!$C$6,IF(D18="",'1. Settings'!$C$7,D18)),N18)))</f>
        <v/>
      </c>
      <c r="AA18" s="17">
        <f>IF(N(O18)&lt;=0,0,IF(O18&gt;'1. Settings'!$C$5,0,IF(O18&gt;'1. Settings'!$C$6,MAX('1. Settings'!$C$6,IF(D18="",'1. Settings'!$C$7,D18)),O18)))</f>
        <v/>
      </c>
      <c r="AB18" s="17">
        <f>IF(N(P18)&lt;=0,0,IF(P18&gt;'1. Settings'!$C$5,0,IF(P18&gt;'1. Settings'!$C$6,MAX('1. Settings'!$C$6,IF(D18="",'1. Settings'!$C$7,D18)),P18)))</f>
        <v/>
      </c>
      <c r="AC18" s="17">
        <f>IF(N(Q18)&lt;=0,0,IF(Q18&gt;'1. Settings'!$C$5,0,IF(Q18&gt;'1. Settings'!$C$6,MAX('1. Settings'!$C$6,IF(D18="",'1. Settings'!$C$7,D18)),Q18)))</f>
        <v/>
      </c>
      <c r="AD18" s="18">
        <f>COUNTIF(R18:AC18,"&gt;0")</f>
        <v/>
      </c>
      <c r="AE18" s="13">
        <f>SUM(R18:AC18)</f>
        <v/>
      </c>
      <c r="AF18" s="13">
        <f>IF(AND(N(E18)&gt;=30,AD18&gt;0),AE18*'1. Settings'!$C$8,0)</f>
        <v/>
      </c>
      <c r="AG18" s="13">
        <f>IF(AND(N(E18)&gt;=30,AD18&gt;0),'1. Settings'!$C$10*MIN(1,N(E18)/'1. Settings'!$C$11),0)</f>
        <v/>
      </c>
      <c r="AH18" s="13">
        <f>IF(AND(N(E18)&gt;=30,AD18&gt;0),ROUND(MAX(AF18,AG18),0),0)</f>
        <v/>
      </c>
      <c r="AI18" s="12" t="n"/>
      <c r="AJ18" s="12" t="n"/>
      <c r="AK18" s="14">
        <f>MAX(0,AH18-N(AI18)-N(AJ18))</f>
        <v/>
      </c>
    </row>
    <row r="19">
      <c r="B19" s="11" t="n"/>
      <c r="C19" s="11" t="n"/>
      <c r="D19" s="12" t="n"/>
      <c r="E19" s="16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7">
        <f>IF(N(F19)&lt;=0,0,IF(F19&gt;'1. Settings'!$C$5,0,IF(F19&gt;'1. Settings'!$C$6,MAX('1. Settings'!$C$6,IF(D19="",'1. Settings'!$C$7,D19)),F19)))</f>
        <v/>
      </c>
      <c r="S19" s="17">
        <f>IF(N(G19)&lt;=0,0,IF(G19&gt;'1. Settings'!$C$5,0,IF(G19&gt;'1. Settings'!$C$6,MAX('1. Settings'!$C$6,IF(D19="",'1. Settings'!$C$7,D19)),G19)))</f>
        <v/>
      </c>
      <c r="T19" s="17">
        <f>IF(N(H19)&lt;=0,0,IF(H19&gt;'1. Settings'!$C$5,0,IF(H19&gt;'1. Settings'!$C$6,MAX('1. Settings'!$C$6,IF(D19="",'1. Settings'!$C$7,D19)),H19)))</f>
        <v/>
      </c>
      <c r="U19" s="17">
        <f>IF(N(I19)&lt;=0,0,IF(I19&gt;'1. Settings'!$C$5,0,IF(I19&gt;'1. Settings'!$C$6,MAX('1. Settings'!$C$6,IF(D19="",'1. Settings'!$C$7,D19)),I19)))</f>
        <v/>
      </c>
      <c r="V19" s="17">
        <f>IF(N(J19)&lt;=0,0,IF(J19&gt;'1. Settings'!$C$5,0,IF(J19&gt;'1. Settings'!$C$6,MAX('1. Settings'!$C$6,IF(D19="",'1. Settings'!$C$7,D19)),J19)))</f>
        <v/>
      </c>
      <c r="W19" s="17">
        <f>IF(N(K19)&lt;=0,0,IF(K19&gt;'1. Settings'!$C$5,0,IF(K19&gt;'1. Settings'!$C$6,MAX('1. Settings'!$C$6,IF(D19="",'1. Settings'!$C$7,D19)),K19)))</f>
        <v/>
      </c>
      <c r="X19" s="17">
        <f>IF(N(L19)&lt;=0,0,IF(L19&gt;'1. Settings'!$C$5,0,IF(L19&gt;'1. Settings'!$C$6,MAX('1. Settings'!$C$6,IF(D19="",'1. Settings'!$C$7,D19)),L19)))</f>
        <v/>
      </c>
      <c r="Y19" s="17">
        <f>IF(N(M19)&lt;=0,0,IF(M19&gt;'1. Settings'!$C$5,0,IF(M19&gt;'1. Settings'!$C$6,MAX('1. Settings'!$C$6,IF(D19="",'1. Settings'!$C$7,D19)),M19)))</f>
        <v/>
      </c>
      <c r="Z19" s="17">
        <f>IF(N(N19)&lt;=0,0,IF(N19&gt;'1. Settings'!$C$5,0,IF(N19&gt;'1. Settings'!$C$6,MAX('1. Settings'!$C$6,IF(D19="",'1. Settings'!$C$7,D19)),N19)))</f>
        <v/>
      </c>
      <c r="AA19" s="17">
        <f>IF(N(O19)&lt;=0,0,IF(O19&gt;'1. Settings'!$C$5,0,IF(O19&gt;'1. Settings'!$C$6,MAX('1. Settings'!$C$6,IF(D19="",'1. Settings'!$C$7,D19)),O19)))</f>
        <v/>
      </c>
      <c r="AB19" s="17">
        <f>IF(N(P19)&lt;=0,0,IF(P19&gt;'1. Settings'!$C$5,0,IF(P19&gt;'1. Settings'!$C$6,MAX('1. Settings'!$C$6,IF(D19="",'1. Settings'!$C$7,D19)),P19)))</f>
        <v/>
      </c>
      <c r="AC19" s="17">
        <f>IF(N(Q19)&lt;=0,0,IF(Q19&gt;'1. Settings'!$C$5,0,IF(Q19&gt;'1. Settings'!$C$6,MAX('1. Settings'!$C$6,IF(D19="",'1. Settings'!$C$7,D19)),Q19)))</f>
        <v/>
      </c>
      <c r="AD19" s="18">
        <f>COUNTIF(R19:AC19,"&gt;0")</f>
        <v/>
      </c>
      <c r="AE19" s="13">
        <f>SUM(R19:AC19)</f>
        <v/>
      </c>
      <c r="AF19" s="13">
        <f>IF(AND(N(E19)&gt;=30,AD19&gt;0),AE19*'1. Settings'!$C$8,0)</f>
        <v/>
      </c>
      <c r="AG19" s="13">
        <f>IF(AND(N(E19)&gt;=30,AD19&gt;0),'1. Settings'!$C$10*MIN(1,N(E19)/'1. Settings'!$C$11),0)</f>
        <v/>
      </c>
      <c r="AH19" s="13">
        <f>IF(AND(N(E19)&gt;=30,AD19&gt;0),ROUND(MAX(AF19,AG19),0),0)</f>
        <v/>
      </c>
      <c r="AI19" s="12" t="n"/>
      <c r="AJ19" s="12" t="n"/>
      <c r="AK19" s="14">
        <f>MAX(0,AH19-N(AI19)-N(AJ19))</f>
        <v/>
      </c>
    </row>
    <row r="20">
      <c r="B20" s="11" t="n"/>
      <c r="C20" s="11" t="n"/>
      <c r="D20" s="12" t="n"/>
      <c r="E20" s="16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7">
        <f>IF(N(F20)&lt;=0,0,IF(F20&gt;'1. Settings'!$C$5,0,IF(F20&gt;'1. Settings'!$C$6,MAX('1. Settings'!$C$6,IF(D20="",'1. Settings'!$C$7,D20)),F20)))</f>
        <v/>
      </c>
      <c r="S20" s="17">
        <f>IF(N(G20)&lt;=0,0,IF(G20&gt;'1. Settings'!$C$5,0,IF(G20&gt;'1. Settings'!$C$6,MAX('1. Settings'!$C$6,IF(D20="",'1. Settings'!$C$7,D20)),G20)))</f>
        <v/>
      </c>
      <c r="T20" s="17">
        <f>IF(N(H20)&lt;=0,0,IF(H20&gt;'1. Settings'!$C$5,0,IF(H20&gt;'1. Settings'!$C$6,MAX('1. Settings'!$C$6,IF(D20="",'1. Settings'!$C$7,D20)),H20)))</f>
        <v/>
      </c>
      <c r="U20" s="17">
        <f>IF(N(I20)&lt;=0,0,IF(I20&gt;'1. Settings'!$C$5,0,IF(I20&gt;'1. Settings'!$C$6,MAX('1. Settings'!$C$6,IF(D20="",'1. Settings'!$C$7,D20)),I20)))</f>
        <v/>
      </c>
      <c r="V20" s="17">
        <f>IF(N(J20)&lt;=0,0,IF(J20&gt;'1. Settings'!$C$5,0,IF(J20&gt;'1. Settings'!$C$6,MAX('1. Settings'!$C$6,IF(D20="",'1. Settings'!$C$7,D20)),J20)))</f>
        <v/>
      </c>
      <c r="W20" s="17">
        <f>IF(N(K20)&lt;=0,0,IF(K20&gt;'1. Settings'!$C$5,0,IF(K20&gt;'1. Settings'!$C$6,MAX('1. Settings'!$C$6,IF(D20="",'1. Settings'!$C$7,D20)),K20)))</f>
        <v/>
      </c>
      <c r="X20" s="17">
        <f>IF(N(L20)&lt;=0,0,IF(L20&gt;'1. Settings'!$C$5,0,IF(L20&gt;'1. Settings'!$C$6,MAX('1. Settings'!$C$6,IF(D20="",'1. Settings'!$C$7,D20)),L20)))</f>
        <v/>
      </c>
      <c r="Y20" s="17">
        <f>IF(N(M20)&lt;=0,0,IF(M20&gt;'1. Settings'!$C$5,0,IF(M20&gt;'1. Settings'!$C$6,MAX('1. Settings'!$C$6,IF(D20="",'1. Settings'!$C$7,D20)),M20)))</f>
        <v/>
      </c>
      <c r="Z20" s="17">
        <f>IF(N(N20)&lt;=0,0,IF(N20&gt;'1. Settings'!$C$5,0,IF(N20&gt;'1. Settings'!$C$6,MAX('1. Settings'!$C$6,IF(D20="",'1. Settings'!$C$7,D20)),N20)))</f>
        <v/>
      </c>
      <c r="AA20" s="17">
        <f>IF(N(O20)&lt;=0,0,IF(O20&gt;'1. Settings'!$C$5,0,IF(O20&gt;'1. Settings'!$C$6,MAX('1. Settings'!$C$6,IF(D20="",'1. Settings'!$C$7,D20)),O20)))</f>
        <v/>
      </c>
      <c r="AB20" s="17">
        <f>IF(N(P20)&lt;=0,0,IF(P20&gt;'1. Settings'!$C$5,0,IF(P20&gt;'1. Settings'!$C$6,MAX('1. Settings'!$C$6,IF(D20="",'1. Settings'!$C$7,D20)),P20)))</f>
        <v/>
      </c>
      <c r="AC20" s="17">
        <f>IF(N(Q20)&lt;=0,0,IF(Q20&gt;'1. Settings'!$C$5,0,IF(Q20&gt;'1. Settings'!$C$6,MAX('1. Settings'!$C$6,IF(D20="",'1. Settings'!$C$7,D20)),Q20)))</f>
        <v/>
      </c>
      <c r="AD20" s="18">
        <f>COUNTIF(R20:AC20,"&gt;0")</f>
        <v/>
      </c>
      <c r="AE20" s="13">
        <f>SUM(R20:AC20)</f>
        <v/>
      </c>
      <c r="AF20" s="13">
        <f>IF(AND(N(E20)&gt;=30,AD20&gt;0),AE20*'1. Settings'!$C$8,0)</f>
        <v/>
      </c>
      <c r="AG20" s="13">
        <f>IF(AND(N(E20)&gt;=30,AD20&gt;0),'1. Settings'!$C$10*MIN(1,N(E20)/'1. Settings'!$C$11),0)</f>
        <v/>
      </c>
      <c r="AH20" s="13">
        <f>IF(AND(N(E20)&gt;=30,AD20&gt;0),ROUND(MAX(AF20,AG20),0),0)</f>
        <v/>
      </c>
      <c r="AI20" s="12" t="n"/>
      <c r="AJ20" s="12" t="n"/>
      <c r="AK20" s="14">
        <f>MAX(0,AH20-N(AI20)-N(AJ20))</f>
        <v/>
      </c>
    </row>
    <row r="21">
      <c r="B21" s="11" t="n"/>
      <c r="C21" s="11" t="n"/>
      <c r="D21" s="12" t="n"/>
      <c r="E21" s="16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7">
        <f>IF(N(F21)&lt;=0,0,IF(F21&gt;'1. Settings'!$C$5,0,IF(F21&gt;'1. Settings'!$C$6,MAX('1. Settings'!$C$6,IF(D21="",'1. Settings'!$C$7,D21)),F21)))</f>
        <v/>
      </c>
      <c r="S21" s="17">
        <f>IF(N(G21)&lt;=0,0,IF(G21&gt;'1. Settings'!$C$5,0,IF(G21&gt;'1. Settings'!$C$6,MAX('1. Settings'!$C$6,IF(D21="",'1. Settings'!$C$7,D21)),G21)))</f>
        <v/>
      </c>
      <c r="T21" s="17">
        <f>IF(N(H21)&lt;=0,0,IF(H21&gt;'1. Settings'!$C$5,0,IF(H21&gt;'1. Settings'!$C$6,MAX('1. Settings'!$C$6,IF(D21="",'1. Settings'!$C$7,D21)),H21)))</f>
        <v/>
      </c>
      <c r="U21" s="17">
        <f>IF(N(I21)&lt;=0,0,IF(I21&gt;'1. Settings'!$C$5,0,IF(I21&gt;'1. Settings'!$C$6,MAX('1. Settings'!$C$6,IF(D21="",'1. Settings'!$C$7,D21)),I21)))</f>
        <v/>
      </c>
      <c r="V21" s="17">
        <f>IF(N(J21)&lt;=0,0,IF(J21&gt;'1. Settings'!$C$5,0,IF(J21&gt;'1. Settings'!$C$6,MAX('1. Settings'!$C$6,IF(D21="",'1. Settings'!$C$7,D21)),J21)))</f>
        <v/>
      </c>
      <c r="W21" s="17">
        <f>IF(N(K21)&lt;=0,0,IF(K21&gt;'1. Settings'!$C$5,0,IF(K21&gt;'1. Settings'!$C$6,MAX('1. Settings'!$C$6,IF(D21="",'1. Settings'!$C$7,D21)),K21)))</f>
        <v/>
      </c>
      <c r="X21" s="17">
        <f>IF(N(L21)&lt;=0,0,IF(L21&gt;'1. Settings'!$C$5,0,IF(L21&gt;'1. Settings'!$C$6,MAX('1. Settings'!$C$6,IF(D21="",'1. Settings'!$C$7,D21)),L21)))</f>
        <v/>
      </c>
      <c r="Y21" s="17">
        <f>IF(N(M21)&lt;=0,0,IF(M21&gt;'1. Settings'!$C$5,0,IF(M21&gt;'1. Settings'!$C$6,MAX('1. Settings'!$C$6,IF(D21="",'1. Settings'!$C$7,D21)),M21)))</f>
        <v/>
      </c>
      <c r="Z21" s="17">
        <f>IF(N(N21)&lt;=0,0,IF(N21&gt;'1. Settings'!$C$5,0,IF(N21&gt;'1. Settings'!$C$6,MAX('1. Settings'!$C$6,IF(D21="",'1. Settings'!$C$7,D21)),N21)))</f>
        <v/>
      </c>
      <c r="AA21" s="17">
        <f>IF(N(O21)&lt;=0,0,IF(O21&gt;'1. Settings'!$C$5,0,IF(O21&gt;'1. Settings'!$C$6,MAX('1. Settings'!$C$6,IF(D21="",'1. Settings'!$C$7,D21)),O21)))</f>
        <v/>
      </c>
      <c r="AB21" s="17">
        <f>IF(N(P21)&lt;=0,0,IF(P21&gt;'1. Settings'!$C$5,0,IF(P21&gt;'1. Settings'!$C$6,MAX('1. Settings'!$C$6,IF(D21="",'1. Settings'!$C$7,D21)),P21)))</f>
        <v/>
      </c>
      <c r="AC21" s="17">
        <f>IF(N(Q21)&lt;=0,0,IF(Q21&gt;'1. Settings'!$C$5,0,IF(Q21&gt;'1. Settings'!$C$6,MAX('1. Settings'!$C$6,IF(D21="",'1. Settings'!$C$7,D21)),Q21)))</f>
        <v/>
      </c>
      <c r="AD21" s="18">
        <f>COUNTIF(R21:AC21,"&gt;0")</f>
        <v/>
      </c>
      <c r="AE21" s="13">
        <f>SUM(R21:AC21)</f>
        <v/>
      </c>
      <c r="AF21" s="13">
        <f>IF(AND(N(E21)&gt;=30,AD21&gt;0),AE21*'1. Settings'!$C$8,0)</f>
        <v/>
      </c>
      <c r="AG21" s="13">
        <f>IF(AND(N(E21)&gt;=30,AD21&gt;0),'1. Settings'!$C$10*MIN(1,N(E21)/'1. Settings'!$C$11),0)</f>
        <v/>
      </c>
      <c r="AH21" s="13">
        <f>IF(AND(N(E21)&gt;=30,AD21&gt;0),ROUND(MAX(AF21,AG21),0),0)</f>
        <v/>
      </c>
      <c r="AI21" s="12" t="n"/>
      <c r="AJ21" s="12" t="n"/>
      <c r="AK21" s="14">
        <f>MAX(0,AH21-N(AI21)-N(AJ21))</f>
        <v/>
      </c>
    </row>
    <row r="22">
      <c r="B22" s="11" t="n"/>
      <c r="C22" s="11" t="n"/>
      <c r="D22" s="12" t="n"/>
      <c r="E22" s="16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7">
        <f>IF(N(F22)&lt;=0,0,IF(F22&gt;'1. Settings'!$C$5,0,IF(F22&gt;'1. Settings'!$C$6,MAX('1. Settings'!$C$6,IF(D22="",'1. Settings'!$C$7,D22)),F22)))</f>
        <v/>
      </c>
      <c r="S22" s="17">
        <f>IF(N(G22)&lt;=0,0,IF(G22&gt;'1. Settings'!$C$5,0,IF(G22&gt;'1. Settings'!$C$6,MAX('1. Settings'!$C$6,IF(D22="",'1. Settings'!$C$7,D22)),G22)))</f>
        <v/>
      </c>
      <c r="T22" s="17">
        <f>IF(N(H22)&lt;=0,0,IF(H22&gt;'1. Settings'!$C$5,0,IF(H22&gt;'1. Settings'!$C$6,MAX('1. Settings'!$C$6,IF(D22="",'1. Settings'!$C$7,D22)),H22)))</f>
        <v/>
      </c>
      <c r="U22" s="17">
        <f>IF(N(I22)&lt;=0,0,IF(I22&gt;'1. Settings'!$C$5,0,IF(I22&gt;'1. Settings'!$C$6,MAX('1. Settings'!$C$6,IF(D22="",'1. Settings'!$C$7,D22)),I22)))</f>
        <v/>
      </c>
      <c r="V22" s="17">
        <f>IF(N(J22)&lt;=0,0,IF(J22&gt;'1. Settings'!$C$5,0,IF(J22&gt;'1. Settings'!$C$6,MAX('1. Settings'!$C$6,IF(D22="",'1. Settings'!$C$7,D22)),J22)))</f>
        <v/>
      </c>
      <c r="W22" s="17">
        <f>IF(N(K22)&lt;=0,0,IF(K22&gt;'1. Settings'!$C$5,0,IF(K22&gt;'1. Settings'!$C$6,MAX('1. Settings'!$C$6,IF(D22="",'1. Settings'!$C$7,D22)),K22)))</f>
        <v/>
      </c>
      <c r="X22" s="17">
        <f>IF(N(L22)&lt;=0,0,IF(L22&gt;'1. Settings'!$C$5,0,IF(L22&gt;'1. Settings'!$C$6,MAX('1. Settings'!$C$6,IF(D22="",'1. Settings'!$C$7,D22)),L22)))</f>
        <v/>
      </c>
      <c r="Y22" s="17">
        <f>IF(N(M22)&lt;=0,0,IF(M22&gt;'1. Settings'!$C$5,0,IF(M22&gt;'1. Settings'!$C$6,MAX('1. Settings'!$C$6,IF(D22="",'1. Settings'!$C$7,D22)),M22)))</f>
        <v/>
      </c>
      <c r="Z22" s="17">
        <f>IF(N(N22)&lt;=0,0,IF(N22&gt;'1. Settings'!$C$5,0,IF(N22&gt;'1. Settings'!$C$6,MAX('1. Settings'!$C$6,IF(D22="",'1. Settings'!$C$7,D22)),N22)))</f>
        <v/>
      </c>
      <c r="AA22" s="17">
        <f>IF(N(O22)&lt;=0,0,IF(O22&gt;'1. Settings'!$C$5,0,IF(O22&gt;'1. Settings'!$C$6,MAX('1. Settings'!$C$6,IF(D22="",'1. Settings'!$C$7,D22)),O22)))</f>
        <v/>
      </c>
      <c r="AB22" s="17">
        <f>IF(N(P22)&lt;=0,0,IF(P22&gt;'1. Settings'!$C$5,0,IF(P22&gt;'1. Settings'!$C$6,MAX('1. Settings'!$C$6,IF(D22="",'1. Settings'!$C$7,D22)),P22)))</f>
        <v/>
      </c>
      <c r="AC22" s="17">
        <f>IF(N(Q22)&lt;=0,0,IF(Q22&gt;'1. Settings'!$C$5,0,IF(Q22&gt;'1. Settings'!$C$6,MAX('1. Settings'!$C$6,IF(D22="",'1. Settings'!$C$7,D22)),Q22)))</f>
        <v/>
      </c>
      <c r="AD22" s="18">
        <f>COUNTIF(R22:AC22,"&gt;0")</f>
        <v/>
      </c>
      <c r="AE22" s="13">
        <f>SUM(R22:AC22)</f>
        <v/>
      </c>
      <c r="AF22" s="13">
        <f>IF(AND(N(E22)&gt;=30,AD22&gt;0),AE22*'1. Settings'!$C$8,0)</f>
        <v/>
      </c>
      <c r="AG22" s="13">
        <f>IF(AND(N(E22)&gt;=30,AD22&gt;0),'1. Settings'!$C$10*MIN(1,N(E22)/'1. Settings'!$C$11),0)</f>
        <v/>
      </c>
      <c r="AH22" s="13">
        <f>IF(AND(N(E22)&gt;=30,AD22&gt;0),ROUND(MAX(AF22,AG22),0),0)</f>
        <v/>
      </c>
      <c r="AI22" s="12" t="n"/>
      <c r="AJ22" s="12" t="n"/>
      <c r="AK22" s="14">
        <f>MAX(0,AH22-N(AI22)-N(AJ22))</f>
        <v/>
      </c>
    </row>
    <row r="23">
      <c r="B23" s="11" t="n"/>
      <c r="C23" s="11" t="n"/>
      <c r="D23" s="12" t="n"/>
      <c r="E23" s="16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7">
        <f>IF(N(F23)&lt;=0,0,IF(F23&gt;'1. Settings'!$C$5,0,IF(F23&gt;'1. Settings'!$C$6,MAX('1. Settings'!$C$6,IF(D23="",'1. Settings'!$C$7,D23)),F23)))</f>
        <v/>
      </c>
      <c r="S23" s="17">
        <f>IF(N(G23)&lt;=0,0,IF(G23&gt;'1. Settings'!$C$5,0,IF(G23&gt;'1. Settings'!$C$6,MAX('1. Settings'!$C$6,IF(D23="",'1. Settings'!$C$7,D23)),G23)))</f>
        <v/>
      </c>
      <c r="T23" s="17">
        <f>IF(N(H23)&lt;=0,0,IF(H23&gt;'1. Settings'!$C$5,0,IF(H23&gt;'1. Settings'!$C$6,MAX('1. Settings'!$C$6,IF(D23="",'1. Settings'!$C$7,D23)),H23)))</f>
        <v/>
      </c>
      <c r="U23" s="17">
        <f>IF(N(I23)&lt;=0,0,IF(I23&gt;'1. Settings'!$C$5,0,IF(I23&gt;'1. Settings'!$C$6,MAX('1. Settings'!$C$6,IF(D23="",'1. Settings'!$C$7,D23)),I23)))</f>
        <v/>
      </c>
      <c r="V23" s="17">
        <f>IF(N(J23)&lt;=0,0,IF(J23&gt;'1. Settings'!$C$5,0,IF(J23&gt;'1. Settings'!$C$6,MAX('1. Settings'!$C$6,IF(D23="",'1. Settings'!$C$7,D23)),J23)))</f>
        <v/>
      </c>
      <c r="W23" s="17">
        <f>IF(N(K23)&lt;=0,0,IF(K23&gt;'1. Settings'!$C$5,0,IF(K23&gt;'1. Settings'!$C$6,MAX('1. Settings'!$C$6,IF(D23="",'1. Settings'!$C$7,D23)),K23)))</f>
        <v/>
      </c>
      <c r="X23" s="17">
        <f>IF(N(L23)&lt;=0,0,IF(L23&gt;'1. Settings'!$C$5,0,IF(L23&gt;'1. Settings'!$C$6,MAX('1. Settings'!$C$6,IF(D23="",'1. Settings'!$C$7,D23)),L23)))</f>
        <v/>
      </c>
      <c r="Y23" s="17">
        <f>IF(N(M23)&lt;=0,0,IF(M23&gt;'1. Settings'!$C$5,0,IF(M23&gt;'1. Settings'!$C$6,MAX('1. Settings'!$C$6,IF(D23="",'1. Settings'!$C$7,D23)),M23)))</f>
        <v/>
      </c>
      <c r="Z23" s="17">
        <f>IF(N(N23)&lt;=0,0,IF(N23&gt;'1. Settings'!$C$5,0,IF(N23&gt;'1. Settings'!$C$6,MAX('1. Settings'!$C$6,IF(D23="",'1. Settings'!$C$7,D23)),N23)))</f>
        <v/>
      </c>
      <c r="AA23" s="17">
        <f>IF(N(O23)&lt;=0,0,IF(O23&gt;'1. Settings'!$C$5,0,IF(O23&gt;'1. Settings'!$C$6,MAX('1. Settings'!$C$6,IF(D23="",'1. Settings'!$C$7,D23)),O23)))</f>
        <v/>
      </c>
      <c r="AB23" s="17">
        <f>IF(N(P23)&lt;=0,0,IF(P23&gt;'1. Settings'!$C$5,0,IF(P23&gt;'1. Settings'!$C$6,MAX('1. Settings'!$C$6,IF(D23="",'1. Settings'!$C$7,D23)),P23)))</f>
        <v/>
      </c>
      <c r="AC23" s="17">
        <f>IF(N(Q23)&lt;=0,0,IF(Q23&gt;'1. Settings'!$C$5,0,IF(Q23&gt;'1. Settings'!$C$6,MAX('1. Settings'!$C$6,IF(D23="",'1. Settings'!$C$7,D23)),Q23)))</f>
        <v/>
      </c>
      <c r="AD23" s="18">
        <f>COUNTIF(R23:AC23,"&gt;0")</f>
        <v/>
      </c>
      <c r="AE23" s="13">
        <f>SUM(R23:AC23)</f>
        <v/>
      </c>
      <c r="AF23" s="13">
        <f>IF(AND(N(E23)&gt;=30,AD23&gt;0),AE23*'1. Settings'!$C$8,0)</f>
        <v/>
      </c>
      <c r="AG23" s="13">
        <f>IF(AND(N(E23)&gt;=30,AD23&gt;0),'1. Settings'!$C$10*MIN(1,N(E23)/'1. Settings'!$C$11),0)</f>
        <v/>
      </c>
      <c r="AH23" s="13">
        <f>IF(AND(N(E23)&gt;=30,AD23&gt;0),ROUND(MAX(AF23,AG23),0),0)</f>
        <v/>
      </c>
      <c r="AI23" s="12" t="n"/>
      <c r="AJ23" s="12" t="n"/>
      <c r="AK23" s="14">
        <f>MAX(0,AH23-N(AI23)-N(AJ23))</f>
        <v/>
      </c>
    </row>
    <row r="24">
      <c r="B24" s="11" t="n"/>
      <c r="C24" s="11" t="n"/>
      <c r="D24" s="12" t="n"/>
      <c r="E24" s="16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7">
        <f>IF(N(F24)&lt;=0,0,IF(F24&gt;'1. Settings'!$C$5,0,IF(F24&gt;'1. Settings'!$C$6,MAX('1. Settings'!$C$6,IF(D24="",'1. Settings'!$C$7,D24)),F24)))</f>
        <v/>
      </c>
      <c r="S24" s="17">
        <f>IF(N(G24)&lt;=0,0,IF(G24&gt;'1. Settings'!$C$5,0,IF(G24&gt;'1. Settings'!$C$6,MAX('1. Settings'!$C$6,IF(D24="",'1. Settings'!$C$7,D24)),G24)))</f>
        <v/>
      </c>
      <c r="T24" s="17">
        <f>IF(N(H24)&lt;=0,0,IF(H24&gt;'1. Settings'!$C$5,0,IF(H24&gt;'1. Settings'!$C$6,MAX('1. Settings'!$C$6,IF(D24="",'1. Settings'!$C$7,D24)),H24)))</f>
        <v/>
      </c>
      <c r="U24" s="17">
        <f>IF(N(I24)&lt;=0,0,IF(I24&gt;'1. Settings'!$C$5,0,IF(I24&gt;'1. Settings'!$C$6,MAX('1. Settings'!$C$6,IF(D24="",'1. Settings'!$C$7,D24)),I24)))</f>
        <v/>
      </c>
      <c r="V24" s="17">
        <f>IF(N(J24)&lt;=0,0,IF(J24&gt;'1. Settings'!$C$5,0,IF(J24&gt;'1. Settings'!$C$6,MAX('1. Settings'!$C$6,IF(D24="",'1. Settings'!$C$7,D24)),J24)))</f>
        <v/>
      </c>
      <c r="W24" s="17">
        <f>IF(N(K24)&lt;=0,0,IF(K24&gt;'1. Settings'!$C$5,0,IF(K24&gt;'1. Settings'!$C$6,MAX('1. Settings'!$C$6,IF(D24="",'1. Settings'!$C$7,D24)),K24)))</f>
        <v/>
      </c>
      <c r="X24" s="17">
        <f>IF(N(L24)&lt;=0,0,IF(L24&gt;'1. Settings'!$C$5,0,IF(L24&gt;'1. Settings'!$C$6,MAX('1. Settings'!$C$6,IF(D24="",'1. Settings'!$C$7,D24)),L24)))</f>
        <v/>
      </c>
      <c r="Y24" s="17">
        <f>IF(N(M24)&lt;=0,0,IF(M24&gt;'1. Settings'!$C$5,0,IF(M24&gt;'1. Settings'!$C$6,MAX('1. Settings'!$C$6,IF(D24="",'1. Settings'!$C$7,D24)),M24)))</f>
        <v/>
      </c>
      <c r="Z24" s="17">
        <f>IF(N(N24)&lt;=0,0,IF(N24&gt;'1. Settings'!$C$5,0,IF(N24&gt;'1. Settings'!$C$6,MAX('1. Settings'!$C$6,IF(D24="",'1. Settings'!$C$7,D24)),N24)))</f>
        <v/>
      </c>
      <c r="AA24" s="17">
        <f>IF(N(O24)&lt;=0,0,IF(O24&gt;'1. Settings'!$C$5,0,IF(O24&gt;'1. Settings'!$C$6,MAX('1. Settings'!$C$6,IF(D24="",'1. Settings'!$C$7,D24)),O24)))</f>
        <v/>
      </c>
      <c r="AB24" s="17">
        <f>IF(N(P24)&lt;=0,0,IF(P24&gt;'1. Settings'!$C$5,0,IF(P24&gt;'1. Settings'!$C$6,MAX('1. Settings'!$C$6,IF(D24="",'1. Settings'!$C$7,D24)),P24)))</f>
        <v/>
      </c>
      <c r="AC24" s="17">
        <f>IF(N(Q24)&lt;=0,0,IF(Q24&gt;'1. Settings'!$C$5,0,IF(Q24&gt;'1. Settings'!$C$6,MAX('1. Settings'!$C$6,IF(D24="",'1. Settings'!$C$7,D24)),Q24)))</f>
        <v/>
      </c>
      <c r="AD24" s="18">
        <f>COUNTIF(R24:AC24,"&gt;0")</f>
        <v/>
      </c>
      <c r="AE24" s="13">
        <f>SUM(R24:AC24)</f>
        <v/>
      </c>
      <c r="AF24" s="13">
        <f>IF(AND(N(E24)&gt;=30,AD24&gt;0),AE24*'1. Settings'!$C$8,0)</f>
        <v/>
      </c>
      <c r="AG24" s="13">
        <f>IF(AND(N(E24)&gt;=30,AD24&gt;0),'1. Settings'!$C$10*MIN(1,N(E24)/'1. Settings'!$C$11),0)</f>
        <v/>
      </c>
      <c r="AH24" s="13">
        <f>IF(AND(N(E24)&gt;=30,AD24&gt;0),ROUND(MAX(AF24,AG24),0),0)</f>
        <v/>
      </c>
      <c r="AI24" s="12" t="n"/>
      <c r="AJ24" s="12" t="n"/>
      <c r="AK24" s="14">
        <f>MAX(0,AH24-N(AI24)-N(AJ24))</f>
        <v/>
      </c>
    </row>
    <row r="25">
      <c r="B25" s="11" t="n"/>
      <c r="C25" s="11" t="n"/>
      <c r="D25" s="12" t="n"/>
      <c r="E25" s="16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7">
        <f>IF(N(F25)&lt;=0,0,IF(F25&gt;'1. Settings'!$C$5,0,IF(F25&gt;'1. Settings'!$C$6,MAX('1. Settings'!$C$6,IF(D25="",'1. Settings'!$C$7,D25)),F25)))</f>
        <v/>
      </c>
      <c r="S25" s="17">
        <f>IF(N(G25)&lt;=0,0,IF(G25&gt;'1. Settings'!$C$5,0,IF(G25&gt;'1. Settings'!$C$6,MAX('1. Settings'!$C$6,IF(D25="",'1. Settings'!$C$7,D25)),G25)))</f>
        <v/>
      </c>
      <c r="T25" s="17">
        <f>IF(N(H25)&lt;=0,0,IF(H25&gt;'1. Settings'!$C$5,0,IF(H25&gt;'1. Settings'!$C$6,MAX('1. Settings'!$C$6,IF(D25="",'1. Settings'!$C$7,D25)),H25)))</f>
        <v/>
      </c>
      <c r="U25" s="17">
        <f>IF(N(I25)&lt;=0,0,IF(I25&gt;'1. Settings'!$C$5,0,IF(I25&gt;'1. Settings'!$C$6,MAX('1. Settings'!$C$6,IF(D25="",'1. Settings'!$C$7,D25)),I25)))</f>
        <v/>
      </c>
      <c r="V25" s="17">
        <f>IF(N(J25)&lt;=0,0,IF(J25&gt;'1. Settings'!$C$5,0,IF(J25&gt;'1. Settings'!$C$6,MAX('1. Settings'!$C$6,IF(D25="",'1. Settings'!$C$7,D25)),J25)))</f>
        <v/>
      </c>
      <c r="W25" s="17">
        <f>IF(N(K25)&lt;=0,0,IF(K25&gt;'1. Settings'!$C$5,0,IF(K25&gt;'1. Settings'!$C$6,MAX('1. Settings'!$C$6,IF(D25="",'1. Settings'!$C$7,D25)),K25)))</f>
        <v/>
      </c>
      <c r="X25" s="17">
        <f>IF(N(L25)&lt;=0,0,IF(L25&gt;'1. Settings'!$C$5,0,IF(L25&gt;'1. Settings'!$C$6,MAX('1. Settings'!$C$6,IF(D25="",'1. Settings'!$C$7,D25)),L25)))</f>
        <v/>
      </c>
      <c r="Y25" s="17">
        <f>IF(N(M25)&lt;=0,0,IF(M25&gt;'1. Settings'!$C$5,0,IF(M25&gt;'1. Settings'!$C$6,MAX('1. Settings'!$C$6,IF(D25="",'1. Settings'!$C$7,D25)),M25)))</f>
        <v/>
      </c>
      <c r="Z25" s="17">
        <f>IF(N(N25)&lt;=0,0,IF(N25&gt;'1. Settings'!$C$5,0,IF(N25&gt;'1. Settings'!$C$6,MAX('1. Settings'!$C$6,IF(D25="",'1. Settings'!$C$7,D25)),N25)))</f>
        <v/>
      </c>
      <c r="AA25" s="17">
        <f>IF(N(O25)&lt;=0,0,IF(O25&gt;'1. Settings'!$C$5,0,IF(O25&gt;'1. Settings'!$C$6,MAX('1. Settings'!$C$6,IF(D25="",'1. Settings'!$C$7,D25)),O25)))</f>
        <v/>
      </c>
      <c r="AB25" s="17">
        <f>IF(N(P25)&lt;=0,0,IF(P25&gt;'1. Settings'!$C$5,0,IF(P25&gt;'1. Settings'!$C$6,MAX('1. Settings'!$C$6,IF(D25="",'1. Settings'!$C$7,D25)),P25)))</f>
        <v/>
      </c>
      <c r="AC25" s="17">
        <f>IF(N(Q25)&lt;=0,0,IF(Q25&gt;'1. Settings'!$C$5,0,IF(Q25&gt;'1. Settings'!$C$6,MAX('1. Settings'!$C$6,IF(D25="",'1. Settings'!$C$7,D25)),Q25)))</f>
        <v/>
      </c>
      <c r="AD25" s="18">
        <f>COUNTIF(R25:AC25,"&gt;0")</f>
        <v/>
      </c>
      <c r="AE25" s="13">
        <f>SUM(R25:AC25)</f>
        <v/>
      </c>
      <c r="AF25" s="13">
        <f>IF(AND(N(E25)&gt;=30,AD25&gt;0),AE25*'1. Settings'!$C$8,0)</f>
        <v/>
      </c>
      <c r="AG25" s="13">
        <f>IF(AND(N(E25)&gt;=30,AD25&gt;0),'1. Settings'!$C$10*MIN(1,N(E25)/'1. Settings'!$C$11),0)</f>
        <v/>
      </c>
      <c r="AH25" s="13">
        <f>IF(AND(N(E25)&gt;=30,AD25&gt;0),ROUND(MAX(AF25,AG25),0),0)</f>
        <v/>
      </c>
      <c r="AI25" s="12" t="n"/>
      <c r="AJ25" s="12" t="n"/>
      <c r="AK25" s="14">
        <f>MAX(0,AH25-N(AI25)-N(AJ25))</f>
        <v/>
      </c>
    </row>
    <row r="26">
      <c r="B26" s="11" t="n"/>
      <c r="C26" s="11" t="n"/>
      <c r="D26" s="12" t="n"/>
      <c r="E26" s="16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7">
        <f>IF(N(F26)&lt;=0,0,IF(F26&gt;'1. Settings'!$C$5,0,IF(F26&gt;'1. Settings'!$C$6,MAX('1. Settings'!$C$6,IF(D26="",'1. Settings'!$C$7,D26)),F26)))</f>
        <v/>
      </c>
      <c r="S26" s="17">
        <f>IF(N(G26)&lt;=0,0,IF(G26&gt;'1. Settings'!$C$5,0,IF(G26&gt;'1. Settings'!$C$6,MAX('1. Settings'!$C$6,IF(D26="",'1. Settings'!$C$7,D26)),G26)))</f>
        <v/>
      </c>
      <c r="T26" s="17">
        <f>IF(N(H26)&lt;=0,0,IF(H26&gt;'1. Settings'!$C$5,0,IF(H26&gt;'1. Settings'!$C$6,MAX('1. Settings'!$C$6,IF(D26="",'1. Settings'!$C$7,D26)),H26)))</f>
        <v/>
      </c>
      <c r="U26" s="17">
        <f>IF(N(I26)&lt;=0,0,IF(I26&gt;'1. Settings'!$C$5,0,IF(I26&gt;'1. Settings'!$C$6,MAX('1. Settings'!$C$6,IF(D26="",'1. Settings'!$C$7,D26)),I26)))</f>
        <v/>
      </c>
      <c r="V26" s="17">
        <f>IF(N(J26)&lt;=0,0,IF(J26&gt;'1. Settings'!$C$5,0,IF(J26&gt;'1. Settings'!$C$6,MAX('1. Settings'!$C$6,IF(D26="",'1. Settings'!$C$7,D26)),J26)))</f>
        <v/>
      </c>
      <c r="W26" s="17">
        <f>IF(N(K26)&lt;=0,0,IF(K26&gt;'1. Settings'!$C$5,0,IF(K26&gt;'1. Settings'!$C$6,MAX('1. Settings'!$C$6,IF(D26="",'1. Settings'!$C$7,D26)),K26)))</f>
        <v/>
      </c>
      <c r="X26" s="17">
        <f>IF(N(L26)&lt;=0,0,IF(L26&gt;'1. Settings'!$C$5,0,IF(L26&gt;'1. Settings'!$C$6,MAX('1. Settings'!$C$6,IF(D26="",'1. Settings'!$C$7,D26)),L26)))</f>
        <v/>
      </c>
      <c r="Y26" s="17">
        <f>IF(N(M26)&lt;=0,0,IF(M26&gt;'1. Settings'!$C$5,0,IF(M26&gt;'1. Settings'!$C$6,MAX('1. Settings'!$C$6,IF(D26="",'1. Settings'!$C$7,D26)),M26)))</f>
        <v/>
      </c>
      <c r="Z26" s="17">
        <f>IF(N(N26)&lt;=0,0,IF(N26&gt;'1. Settings'!$C$5,0,IF(N26&gt;'1. Settings'!$C$6,MAX('1. Settings'!$C$6,IF(D26="",'1. Settings'!$C$7,D26)),N26)))</f>
        <v/>
      </c>
      <c r="AA26" s="17">
        <f>IF(N(O26)&lt;=0,0,IF(O26&gt;'1. Settings'!$C$5,0,IF(O26&gt;'1. Settings'!$C$6,MAX('1. Settings'!$C$6,IF(D26="",'1. Settings'!$C$7,D26)),O26)))</f>
        <v/>
      </c>
      <c r="AB26" s="17">
        <f>IF(N(P26)&lt;=0,0,IF(P26&gt;'1. Settings'!$C$5,0,IF(P26&gt;'1. Settings'!$C$6,MAX('1. Settings'!$C$6,IF(D26="",'1. Settings'!$C$7,D26)),P26)))</f>
        <v/>
      </c>
      <c r="AC26" s="17">
        <f>IF(N(Q26)&lt;=0,0,IF(Q26&gt;'1. Settings'!$C$5,0,IF(Q26&gt;'1. Settings'!$C$6,MAX('1. Settings'!$C$6,IF(D26="",'1. Settings'!$C$7,D26)),Q26)))</f>
        <v/>
      </c>
      <c r="AD26" s="18">
        <f>COUNTIF(R26:AC26,"&gt;0")</f>
        <v/>
      </c>
      <c r="AE26" s="13">
        <f>SUM(R26:AC26)</f>
        <v/>
      </c>
      <c r="AF26" s="13">
        <f>IF(AND(N(E26)&gt;=30,AD26&gt;0),AE26*'1. Settings'!$C$8,0)</f>
        <v/>
      </c>
      <c r="AG26" s="13">
        <f>IF(AND(N(E26)&gt;=30,AD26&gt;0),'1. Settings'!$C$10*MIN(1,N(E26)/'1. Settings'!$C$11),0)</f>
        <v/>
      </c>
      <c r="AH26" s="13">
        <f>IF(AND(N(E26)&gt;=30,AD26&gt;0),ROUND(MAX(AF26,AG26),0),0)</f>
        <v/>
      </c>
      <c r="AI26" s="12" t="n"/>
      <c r="AJ26" s="12" t="n"/>
      <c r="AK26" s="14">
        <f>MAX(0,AH26-N(AI26)-N(AJ26))</f>
        <v/>
      </c>
    </row>
    <row r="27">
      <c r="B27" s="11" t="n"/>
      <c r="C27" s="11" t="n"/>
      <c r="D27" s="12" t="n"/>
      <c r="E27" s="16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7">
        <f>IF(N(F27)&lt;=0,0,IF(F27&gt;'1. Settings'!$C$5,0,IF(F27&gt;'1. Settings'!$C$6,MAX('1. Settings'!$C$6,IF(D27="",'1. Settings'!$C$7,D27)),F27)))</f>
        <v/>
      </c>
      <c r="S27" s="17">
        <f>IF(N(G27)&lt;=0,0,IF(G27&gt;'1. Settings'!$C$5,0,IF(G27&gt;'1. Settings'!$C$6,MAX('1. Settings'!$C$6,IF(D27="",'1. Settings'!$C$7,D27)),G27)))</f>
        <v/>
      </c>
      <c r="T27" s="17">
        <f>IF(N(H27)&lt;=0,0,IF(H27&gt;'1. Settings'!$C$5,0,IF(H27&gt;'1. Settings'!$C$6,MAX('1. Settings'!$C$6,IF(D27="",'1. Settings'!$C$7,D27)),H27)))</f>
        <v/>
      </c>
      <c r="U27" s="17">
        <f>IF(N(I27)&lt;=0,0,IF(I27&gt;'1. Settings'!$C$5,0,IF(I27&gt;'1. Settings'!$C$6,MAX('1. Settings'!$C$6,IF(D27="",'1. Settings'!$C$7,D27)),I27)))</f>
        <v/>
      </c>
      <c r="V27" s="17">
        <f>IF(N(J27)&lt;=0,0,IF(J27&gt;'1. Settings'!$C$5,0,IF(J27&gt;'1. Settings'!$C$6,MAX('1. Settings'!$C$6,IF(D27="",'1. Settings'!$C$7,D27)),J27)))</f>
        <v/>
      </c>
      <c r="W27" s="17">
        <f>IF(N(K27)&lt;=0,0,IF(K27&gt;'1. Settings'!$C$5,0,IF(K27&gt;'1. Settings'!$C$6,MAX('1. Settings'!$C$6,IF(D27="",'1. Settings'!$C$7,D27)),K27)))</f>
        <v/>
      </c>
      <c r="X27" s="17">
        <f>IF(N(L27)&lt;=0,0,IF(L27&gt;'1. Settings'!$C$5,0,IF(L27&gt;'1. Settings'!$C$6,MAX('1. Settings'!$C$6,IF(D27="",'1. Settings'!$C$7,D27)),L27)))</f>
        <v/>
      </c>
      <c r="Y27" s="17">
        <f>IF(N(M27)&lt;=0,0,IF(M27&gt;'1. Settings'!$C$5,0,IF(M27&gt;'1. Settings'!$C$6,MAX('1. Settings'!$C$6,IF(D27="",'1. Settings'!$C$7,D27)),M27)))</f>
        <v/>
      </c>
      <c r="Z27" s="17">
        <f>IF(N(N27)&lt;=0,0,IF(N27&gt;'1. Settings'!$C$5,0,IF(N27&gt;'1. Settings'!$C$6,MAX('1. Settings'!$C$6,IF(D27="",'1. Settings'!$C$7,D27)),N27)))</f>
        <v/>
      </c>
      <c r="AA27" s="17">
        <f>IF(N(O27)&lt;=0,0,IF(O27&gt;'1. Settings'!$C$5,0,IF(O27&gt;'1. Settings'!$C$6,MAX('1. Settings'!$C$6,IF(D27="",'1. Settings'!$C$7,D27)),O27)))</f>
        <v/>
      </c>
      <c r="AB27" s="17">
        <f>IF(N(P27)&lt;=0,0,IF(P27&gt;'1. Settings'!$C$5,0,IF(P27&gt;'1. Settings'!$C$6,MAX('1. Settings'!$C$6,IF(D27="",'1. Settings'!$C$7,D27)),P27)))</f>
        <v/>
      </c>
      <c r="AC27" s="17">
        <f>IF(N(Q27)&lt;=0,0,IF(Q27&gt;'1. Settings'!$C$5,0,IF(Q27&gt;'1. Settings'!$C$6,MAX('1. Settings'!$C$6,IF(D27="",'1. Settings'!$C$7,D27)),Q27)))</f>
        <v/>
      </c>
      <c r="AD27" s="18">
        <f>COUNTIF(R27:AC27,"&gt;0")</f>
        <v/>
      </c>
      <c r="AE27" s="13">
        <f>SUM(R27:AC27)</f>
        <v/>
      </c>
      <c r="AF27" s="13">
        <f>IF(AND(N(E27)&gt;=30,AD27&gt;0),AE27*'1. Settings'!$C$8,0)</f>
        <v/>
      </c>
      <c r="AG27" s="13">
        <f>IF(AND(N(E27)&gt;=30,AD27&gt;0),'1. Settings'!$C$10*MIN(1,N(E27)/'1. Settings'!$C$11),0)</f>
        <v/>
      </c>
      <c r="AH27" s="13">
        <f>IF(AND(N(E27)&gt;=30,AD27&gt;0),ROUND(MAX(AF27,AG27),0),0)</f>
        <v/>
      </c>
      <c r="AI27" s="12" t="n"/>
      <c r="AJ27" s="12" t="n"/>
      <c r="AK27" s="14">
        <f>MAX(0,AH27-N(AI27)-N(AJ27))</f>
        <v/>
      </c>
    </row>
    <row r="28">
      <c r="B28" s="11" t="n"/>
      <c r="C28" s="11" t="n"/>
      <c r="D28" s="12" t="n"/>
      <c r="E28" s="16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7">
        <f>IF(N(F28)&lt;=0,0,IF(F28&gt;'1. Settings'!$C$5,0,IF(F28&gt;'1. Settings'!$C$6,MAX('1. Settings'!$C$6,IF(D28="",'1. Settings'!$C$7,D28)),F28)))</f>
        <v/>
      </c>
      <c r="S28" s="17">
        <f>IF(N(G28)&lt;=0,0,IF(G28&gt;'1. Settings'!$C$5,0,IF(G28&gt;'1. Settings'!$C$6,MAX('1. Settings'!$C$6,IF(D28="",'1. Settings'!$C$7,D28)),G28)))</f>
        <v/>
      </c>
      <c r="T28" s="17">
        <f>IF(N(H28)&lt;=0,0,IF(H28&gt;'1. Settings'!$C$5,0,IF(H28&gt;'1. Settings'!$C$6,MAX('1. Settings'!$C$6,IF(D28="",'1. Settings'!$C$7,D28)),H28)))</f>
        <v/>
      </c>
      <c r="U28" s="17">
        <f>IF(N(I28)&lt;=0,0,IF(I28&gt;'1. Settings'!$C$5,0,IF(I28&gt;'1. Settings'!$C$6,MAX('1. Settings'!$C$6,IF(D28="",'1. Settings'!$C$7,D28)),I28)))</f>
        <v/>
      </c>
      <c r="V28" s="17">
        <f>IF(N(J28)&lt;=0,0,IF(J28&gt;'1. Settings'!$C$5,0,IF(J28&gt;'1. Settings'!$C$6,MAX('1. Settings'!$C$6,IF(D28="",'1. Settings'!$C$7,D28)),J28)))</f>
        <v/>
      </c>
      <c r="W28" s="17">
        <f>IF(N(K28)&lt;=0,0,IF(K28&gt;'1. Settings'!$C$5,0,IF(K28&gt;'1. Settings'!$C$6,MAX('1. Settings'!$C$6,IF(D28="",'1. Settings'!$C$7,D28)),K28)))</f>
        <v/>
      </c>
      <c r="X28" s="17">
        <f>IF(N(L28)&lt;=0,0,IF(L28&gt;'1. Settings'!$C$5,0,IF(L28&gt;'1. Settings'!$C$6,MAX('1. Settings'!$C$6,IF(D28="",'1. Settings'!$C$7,D28)),L28)))</f>
        <v/>
      </c>
      <c r="Y28" s="17">
        <f>IF(N(M28)&lt;=0,0,IF(M28&gt;'1. Settings'!$C$5,0,IF(M28&gt;'1. Settings'!$C$6,MAX('1. Settings'!$C$6,IF(D28="",'1. Settings'!$C$7,D28)),M28)))</f>
        <v/>
      </c>
      <c r="Z28" s="17">
        <f>IF(N(N28)&lt;=0,0,IF(N28&gt;'1. Settings'!$C$5,0,IF(N28&gt;'1. Settings'!$C$6,MAX('1. Settings'!$C$6,IF(D28="",'1. Settings'!$C$7,D28)),N28)))</f>
        <v/>
      </c>
      <c r="AA28" s="17">
        <f>IF(N(O28)&lt;=0,0,IF(O28&gt;'1. Settings'!$C$5,0,IF(O28&gt;'1. Settings'!$C$6,MAX('1. Settings'!$C$6,IF(D28="",'1. Settings'!$C$7,D28)),O28)))</f>
        <v/>
      </c>
      <c r="AB28" s="17">
        <f>IF(N(P28)&lt;=0,0,IF(P28&gt;'1. Settings'!$C$5,0,IF(P28&gt;'1. Settings'!$C$6,MAX('1. Settings'!$C$6,IF(D28="",'1. Settings'!$C$7,D28)),P28)))</f>
        <v/>
      </c>
      <c r="AC28" s="17">
        <f>IF(N(Q28)&lt;=0,0,IF(Q28&gt;'1. Settings'!$C$5,0,IF(Q28&gt;'1. Settings'!$C$6,MAX('1. Settings'!$C$6,IF(D28="",'1. Settings'!$C$7,D28)),Q28)))</f>
        <v/>
      </c>
      <c r="AD28" s="18">
        <f>COUNTIF(R28:AC28,"&gt;0")</f>
        <v/>
      </c>
      <c r="AE28" s="13">
        <f>SUM(R28:AC28)</f>
        <v/>
      </c>
      <c r="AF28" s="13">
        <f>IF(AND(N(E28)&gt;=30,AD28&gt;0),AE28*'1. Settings'!$C$8,0)</f>
        <v/>
      </c>
      <c r="AG28" s="13">
        <f>IF(AND(N(E28)&gt;=30,AD28&gt;0),'1. Settings'!$C$10*MIN(1,N(E28)/'1. Settings'!$C$11),0)</f>
        <v/>
      </c>
      <c r="AH28" s="13">
        <f>IF(AND(N(E28)&gt;=30,AD28&gt;0),ROUND(MAX(AF28,AG28),0),0)</f>
        <v/>
      </c>
      <c r="AI28" s="12" t="n"/>
      <c r="AJ28" s="12" t="n"/>
      <c r="AK28" s="14">
        <f>MAX(0,AH28-N(AI28)-N(AJ28))</f>
        <v/>
      </c>
    </row>
    <row r="29">
      <c r="B29" s="11" t="n"/>
      <c r="C29" s="11" t="n"/>
      <c r="D29" s="12" t="n"/>
      <c r="E29" s="16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7">
        <f>IF(N(F29)&lt;=0,0,IF(F29&gt;'1. Settings'!$C$5,0,IF(F29&gt;'1. Settings'!$C$6,MAX('1. Settings'!$C$6,IF(D29="",'1. Settings'!$C$7,D29)),F29)))</f>
        <v/>
      </c>
      <c r="S29" s="17">
        <f>IF(N(G29)&lt;=0,0,IF(G29&gt;'1. Settings'!$C$5,0,IF(G29&gt;'1. Settings'!$C$6,MAX('1. Settings'!$C$6,IF(D29="",'1. Settings'!$C$7,D29)),G29)))</f>
        <v/>
      </c>
      <c r="T29" s="17">
        <f>IF(N(H29)&lt;=0,0,IF(H29&gt;'1. Settings'!$C$5,0,IF(H29&gt;'1. Settings'!$C$6,MAX('1. Settings'!$C$6,IF(D29="",'1. Settings'!$C$7,D29)),H29)))</f>
        <v/>
      </c>
      <c r="U29" s="17">
        <f>IF(N(I29)&lt;=0,0,IF(I29&gt;'1. Settings'!$C$5,0,IF(I29&gt;'1. Settings'!$C$6,MAX('1. Settings'!$C$6,IF(D29="",'1. Settings'!$C$7,D29)),I29)))</f>
        <v/>
      </c>
      <c r="V29" s="17">
        <f>IF(N(J29)&lt;=0,0,IF(J29&gt;'1. Settings'!$C$5,0,IF(J29&gt;'1. Settings'!$C$6,MAX('1. Settings'!$C$6,IF(D29="",'1. Settings'!$C$7,D29)),J29)))</f>
        <v/>
      </c>
      <c r="W29" s="17">
        <f>IF(N(K29)&lt;=0,0,IF(K29&gt;'1. Settings'!$C$5,0,IF(K29&gt;'1. Settings'!$C$6,MAX('1. Settings'!$C$6,IF(D29="",'1. Settings'!$C$7,D29)),K29)))</f>
        <v/>
      </c>
      <c r="X29" s="17">
        <f>IF(N(L29)&lt;=0,0,IF(L29&gt;'1. Settings'!$C$5,0,IF(L29&gt;'1. Settings'!$C$6,MAX('1. Settings'!$C$6,IF(D29="",'1. Settings'!$C$7,D29)),L29)))</f>
        <v/>
      </c>
      <c r="Y29" s="17">
        <f>IF(N(M29)&lt;=0,0,IF(M29&gt;'1. Settings'!$C$5,0,IF(M29&gt;'1. Settings'!$C$6,MAX('1. Settings'!$C$6,IF(D29="",'1. Settings'!$C$7,D29)),M29)))</f>
        <v/>
      </c>
      <c r="Z29" s="17">
        <f>IF(N(N29)&lt;=0,0,IF(N29&gt;'1. Settings'!$C$5,0,IF(N29&gt;'1. Settings'!$C$6,MAX('1. Settings'!$C$6,IF(D29="",'1. Settings'!$C$7,D29)),N29)))</f>
        <v/>
      </c>
      <c r="AA29" s="17">
        <f>IF(N(O29)&lt;=0,0,IF(O29&gt;'1. Settings'!$C$5,0,IF(O29&gt;'1. Settings'!$C$6,MAX('1. Settings'!$C$6,IF(D29="",'1. Settings'!$C$7,D29)),O29)))</f>
        <v/>
      </c>
      <c r="AB29" s="17">
        <f>IF(N(P29)&lt;=0,0,IF(P29&gt;'1. Settings'!$C$5,0,IF(P29&gt;'1. Settings'!$C$6,MAX('1. Settings'!$C$6,IF(D29="",'1. Settings'!$C$7,D29)),P29)))</f>
        <v/>
      </c>
      <c r="AC29" s="17">
        <f>IF(N(Q29)&lt;=0,0,IF(Q29&gt;'1. Settings'!$C$5,0,IF(Q29&gt;'1. Settings'!$C$6,MAX('1. Settings'!$C$6,IF(D29="",'1. Settings'!$C$7,D29)),Q29)))</f>
        <v/>
      </c>
      <c r="AD29" s="18">
        <f>COUNTIF(R29:AC29,"&gt;0")</f>
        <v/>
      </c>
      <c r="AE29" s="13">
        <f>SUM(R29:AC29)</f>
        <v/>
      </c>
      <c r="AF29" s="13">
        <f>IF(AND(N(E29)&gt;=30,AD29&gt;0),AE29*'1. Settings'!$C$8,0)</f>
        <v/>
      </c>
      <c r="AG29" s="13">
        <f>IF(AND(N(E29)&gt;=30,AD29&gt;0),'1. Settings'!$C$10*MIN(1,N(E29)/'1. Settings'!$C$11),0)</f>
        <v/>
      </c>
      <c r="AH29" s="13">
        <f>IF(AND(N(E29)&gt;=30,AD29&gt;0),ROUND(MAX(AF29,AG29),0),0)</f>
        <v/>
      </c>
      <c r="AI29" s="12" t="n"/>
      <c r="AJ29" s="12" t="n"/>
      <c r="AK29" s="14">
        <f>MAX(0,AH29-N(AI29)-N(AJ29))</f>
        <v/>
      </c>
    </row>
    <row r="30">
      <c r="B30" s="11" t="n"/>
      <c r="C30" s="11" t="n"/>
      <c r="D30" s="12" t="n"/>
      <c r="E30" s="16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7">
        <f>IF(N(F30)&lt;=0,0,IF(F30&gt;'1. Settings'!$C$5,0,IF(F30&gt;'1. Settings'!$C$6,MAX('1. Settings'!$C$6,IF(D30="",'1. Settings'!$C$7,D30)),F30)))</f>
        <v/>
      </c>
      <c r="S30" s="17">
        <f>IF(N(G30)&lt;=0,0,IF(G30&gt;'1. Settings'!$C$5,0,IF(G30&gt;'1. Settings'!$C$6,MAX('1. Settings'!$C$6,IF(D30="",'1. Settings'!$C$7,D30)),G30)))</f>
        <v/>
      </c>
      <c r="T30" s="17">
        <f>IF(N(H30)&lt;=0,0,IF(H30&gt;'1. Settings'!$C$5,0,IF(H30&gt;'1. Settings'!$C$6,MAX('1. Settings'!$C$6,IF(D30="",'1. Settings'!$C$7,D30)),H30)))</f>
        <v/>
      </c>
      <c r="U30" s="17">
        <f>IF(N(I30)&lt;=0,0,IF(I30&gt;'1. Settings'!$C$5,0,IF(I30&gt;'1. Settings'!$C$6,MAX('1. Settings'!$C$6,IF(D30="",'1. Settings'!$C$7,D30)),I30)))</f>
        <v/>
      </c>
      <c r="V30" s="17">
        <f>IF(N(J30)&lt;=0,0,IF(J30&gt;'1. Settings'!$C$5,0,IF(J30&gt;'1. Settings'!$C$6,MAX('1. Settings'!$C$6,IF(D30="",'1. Settings'!$C$7,D30)),J30)))</f>
        <v/>
      </c>
      <c r="W30" s="17">
        <f>IF(N(K30)&lt;=0,0,IF(K30&gt;'1. Settings'!$C$5,0,IF(K30&gt;'1. Settings'!$C$6,MAX('1. Settings'!$C$6,IF(D30="",'1. Settings'!$C$7,D30)),K30)))</f>
        <v/>
      </c>
      <c r="X30" s="17">
        <f>IF(N(L30)&lt;=0,0,IF(L30&gt;'1. Settings'!$C$5,0,IF(L30&gt;'1. Settings'!$C$6,MAX('1. Settings'!$C$6,IF(D30="",'1. Settings'!$C$7,D30)),L30)))</f>
        <v/>
      </c>
      <c r="Y30" s="17">
        <f>IF(N(M30)&lt;=0,0,IF(M30&gt;'1. Settings'!$C$5,0,IF(M30&gt;'1. Settings'!$C$6,MAX('1. Settings'!$C$6,IF(D30="",'1. Settings'!$C$7,D30)),M30)))</f>
        <v/>
      </c>
      <c r="Z30" s="17">
        <f>IF(N(N30)&lt;=0,0,IF(N30&gt;'1. Settings'!$C$5,0,IF(N30&gt;'1. Settings'!$C$6,MAX('1. Settings'!$C$6,IF(D30="",'1. Settings'!$C$7,D30)),N30)))</f>
        <v/>
      </c>
      <c r="AA30" s="17">
        <f>IF(N(O30)&lt;=0,0,IF(O30&gt;'1. Settings'!$C$5,0,IF(O30&gt;'1. Settings'!$C$6,MAX('1. Settings'!$C$6,IF(D30="",'1. Settings'!$C$7,D30)),O30)))</f>
        <v/>
      </c>
      <c r="AB30" s="17">
        <f>IF(N(P30)&lt;=0,0,IF(P30&gt;'1. Settings'!$C$5,0,IF(P30&gt;'1. Settings'!$C$6,MAX('1. Settings'!$C$6,IF(D30="",'1. Settings'!$C$7,D30)),P30)))</f>
        <v/>
      </c>
      <c r="AC30" s="17">
        <f>IF(N(Q30)&lt;=0,0,IF(Q30&gt;'1. Settings'!$C$5,0,IF(Q30&gt;'1. Settings'!$C$6,MAX('1. Settings'!$C$6,IF(D30="",'1. Settings'!$C$7,D30)),Q30)))</f>
        <v/>
      </c>
      <c r="AD30" s="18">
        <f>COUNTIF(R30:AC30,"&gt;0")</f>
        <v/>
      </c>
      <c r="AE30" s="13">
        <f>SUM(R30:AC30)</f>
        <v/>
      </c>
      <c r="AF30" s="13">
        <f>IF(AND(N(E30)&gt;=30,AD30&gt;0),AE30*'1. Settings'!$C$8,0)</f>
        <v/>
      </c>
      <c r="AG30" s="13">
        <f>IF(AND(N(E30)&gt;=30,AD30&gt;0),'1. Settings'!$C$10*MIN(1,N(E30)/'1. Settings'!$C$11),0)</f>
        <v/>
      </c>
      <c r="AH30" s="13">
        <f>IF(AND(N(E30)&gt;=30,AD30&gt;0),ROUND(MAX(AF30,AG30),0),0)</f>
        <v/>
      </c>
      <c r="AI30" s="12" t="n"/>
      <c r="AJ30" s="12" t="n"/>
      <c r="AK30" s="14">
        <f>MAX(0,AH30-N(AI30)-N(AJ30))</f>
        <v/>
      </c>
    </row>
    <row r="31">
      <c r="B31" s="11" t="n"/>
      <c r="C31" s="11" t="n"/>
      <c r="D31" s="12" t="n"/>
      <c r="E31" s="16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7">
        <f>IF(N(F31)&lt;=0,0,IF(F31&gt;'1. Settings'!$C$5,0,IF(F31&gt;'1. Settings'!$C$6,MAX('1. Settings'!$C$6,IF(D31="",'1. Settings'!$C$7,D31)),F31)))</f>
        <v/>
      </c>
      <c r="S31" s="17">
        <f>IF(N(G31)&lt;=0,0,IF(G31&gt;'1. Settings'!$C$5,0,IF(G31&gt;'1. Settings'!$C$6,MAX('1. Settings'!$C$6,IF(D31="",'1. Settings'!$C$7,D31)),G31)))</f>
        <v/>
      </c>
      <c r="T31" s="17">
        <f>IF(N(H31)&lt;=0,0,IF(H31&gt;'1. Settings'!$C$5,0,IF(H31&gt;'1. Settings'!$C$6,MAX('1. Settings'!$C$6,IF(D31="",'1. Settings'!$C$7,D31)),H31)))</f>
        <v/>
      </c>
      <c r="U31" s="17">
        <f>IF(N(I31)&lt;=0,0,IF(I31&gt;'1. Settings'!$C$5,0,IF(I31&gt;'1. Settings'!$C$6,MAX('1. Settings'!$C$6,IF(D31="",'1. Settings'!$C$7,D31)),I31)))</f>
        <v/>
      </c>
      <c r="V31" s="17">
        <f>IF(N(J31)&lt;=0,0,IF(J31&gt;'1. Settings'!$C$5,0,IF(J31&gt;'1. Settings'!$C$6,MAX('1. Settings'!$C$6,IF(D31="",'1. Settings'!$C$7,D31)),J31)))</f>
        <v/>
      </c>
      <c r="W31" s="17">
        <f>IF(N(K31)&lt;=0,0,IF(K31&gt;'1. Settings'!$C$5,0,IF(K31&gt;'1. Settings'!$C$6,MAX('1. Settings'!$C$6,IF(D31="",'1. Settings'!$C$7,D31)),K31)))</f>
        <v/>
      </c>
      <c r="X31" s="17">
        <f>IF(N(L31)&lt;=0,0,IF(L31&gt;'1. Settings'!$C$5,0,IF(L31&gt;'1. Settings'!$C$6,MAX('1. Settings'!$C$6,IF(D31="",'1. Settings'!$C$7,D31)),L31)))</f>
        <v/>
      </c>
      <c r="Y31" s="17">
        <f>IF(N(M31)&lt;=0,0,IF(M31&gt;'1. Settings'!$C$5,0,IF(M31&gt;'1. Settings'!$C$6,MAX('1. Settings'!$C$6,IF(D31="",'1. Settings'!$C$7,D31)),M31)))</f>
        <v/>
      </c>
      <c r="Z31" s="17">
        <f>IF(N(N31)&lt;=0,0,IF(N31&gt;'1. Settings'!$C$5,0,IF(N31&gt;'1. Settings'!$C$6,MAX('1. Settings'!$C$6,IF(D31="",'1. Settings'!$C$7,D31)),N31)))</f>
        <v/>
      </c>
      <c r="AA31" s="17">
        <f>IF(N(O31)&lt;=0,0,IF(O31&gt;'1. Settings'!$C$5,0,IF(O31&gt;'1. Settings'!$C$6,MAX('1. Settings'!$C$6,IF(D31="",'1. Settings'!$C$7,D31)),O31)))</f>
        <v/>
      </c>
      <c r="AB31" s="17">
        <f>IF(N(P31)&lt;=0,0,IF(P31&gt;'1. Settings'!$C$5,0,IF(P31&gt;'1. Settings'!$C$6,MAX('1. Settings'!$C$6,IF(D31="",'1. Settings'!$C$7,D31)),P31)))</f>
        <v/>
      </c>
      <c r="AC31" s="17">
        <f>IF(N(Q31)&lt;=0,0,IF(Q31&gt;'1. Settings'!$C$5,0,IF(Q31&gt;'1. Settings'!$C$6,MAX('1. Settings'!$C$6,IF(D31="",'1. Settings'!$C$7,D31)),Q31)))</f>
        <v/>
      </c>
      <c r="AD31" s="18">
        <f>COUNTIF(R31:AC31,"&gt;0")</f>
        <v/>
      </c>
      <c r="AE31" s="13">
        <f>SUM(R31:AC31)</f>
        <v/>
      </c>
      <c r="AF31" s="13">
        <f>IF(AND(N(E31)&gt;=30,AD31&gt;0),AE31*'1. Settings'!$C$8,0)</f>
        <v/>
      </c>
      <c r="AG31" s="13">
        <f>IF(AND(N(E31)&gt;=30,AD31&gt;0),'1. Settings'!$C$10*MIN(1,N(E31)/'1. Settings'!$C$11),0)</f>
        <v/>
      </c>
      <c r="AH31" s="13">
        <f>IF(AND(N(E31)&gt;=30,AD31&gt;0),ROUND(MAX(AF31,AG31),0),0)</f>
        <v/>
      </c>
      <c r="AI31" s="12" t="n"/>
      <c r="AJ31" s="12" t="n"/>
      <c r="AK31" s="14">
        <f>MAX(0,AH31-N(AI31)-N(AJ31))</f>
        <v/>
      </c>
    </row>
    <row r="32">
      <c r="B32" s="11" t="n"/>
      <c r="C32" s="11" t="n"/>
      <c r="D32" s="12" t="n"/>
      <c r="E32" s="16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7">
        <f>IF(N(F32)&lt;=0,0,IF(F32&gt;'1. Settings'!$C$5,0,IF(F32&gt;'1. Settings'!$C$6,MAX('1. Settings'!$C$6,IF(D32="",'1. Settings'!$C$7,D32)),F32)))</f>
        <v/>
      </c>
      <c r="S32" s="17">
        <f>IF(N(G32)&lt;=0,0,IF(G32&gt;'1. Settings'!$C$5,0,IF(G32&gt;'1. Settings'!$C$6,MAX('1. Settings'!$C$6,IF(D32="",'1. Settings'!$C$7,D32)),G32)))</f>
        <v/>
      </c>
      <c r="T32" s="17">
        <f>IF(N(H32)&lt;=0,0,IF(H32&gt;'1. Settings'!$C$5,0,IF(H32&gt;'1. Settings'!$C$6,MAX('1. Settings'!$C$6,IF(D32="",'1. Settings'!$C$7,D32)),H32)))</f>
        <v/>
      </c>
      <c r="U32" s="17">
        <f>IF(N(I32)&lt;=0,0,IF(I32&gt;'1. Settings'!$C$5,0,IF(I32&gt;'1. Settings'!$C$6,MAX('1. Settings'!$C$6,IF(D32="",'1. Settings'!$C$7,D32)),I32)))</f>
        <v/>
      </c>
      <c r="V32" s="17">
        <f>IF(N(J32)&lt;=0,0,IF(J32&gt;'1. Settings'!$C$5,0,IF(J32&gt;'1. Settings'!$C$6,MAX('1. Settings'!$C$6,IF(D32="",'1. Settings'!$C$7,D32)),J32)))</f>
        <v/>
      </c>
      <c r="W32" s="17">
        <f>IF(N(K32)&lt;=0,0,IF(K32&gt;'1. Settings'!$C$5,0,IF(K32&gt;'1. Settings'!$C$6,MAX('1. Settings'!$C$6,IF(D32="",'1. Settings'!$C$7,D32)),K32)))</f>
        <v/>
      </c>
      <c r="X32" s="17">
        <f>IF(N(L32)&lt;=0,0,IF(L32&gt;'1. Settings'!$C$5,0,IF(L32&gt;'1. Settings'!$C$6,MAX('1. Settings'!$C$6,IF(D32="",'1. Settings'!$C$7,D32)),L32)))</f>
        <v/>
      </c>
      <c r="Y32" s="17">
        <f>IF(N(M32)&lt;=0,0,IF(M32&gt;'1. Settings'!$C$5,0,IF(M32&gt;'1. Settings'!$C$6,MAX('1. Settings'!$C$6,IF(D32="",'1. Settings'!$C$7,D32)),M32)))</f>
        <v/>
      </c>
      <c r="Z32" s="17">
        <f>IF(N(N32)&lt;=0,0,IF(N32&gt;'1. Settings'!$C$5,0,IF(N32&gt;'1. Settings'!$C$6,MAX('1. Settings'!$C$6,IF(D32="",'1. Settings'!$C$7,D32)),N32)))</f>
        <v/>
      </c>
      <c r="AA32" s="17">
        <f>IF(N(O32)&lt;=0,0,IF(O32&gt;'1. Settings'!$C$5,0,IF(O32&gt;'1. Settings'!$C$6,MAX('1. Settings'!$C$6,IF(D32="",'1. Settings'!$C$7,D32)),O32)))</f>
        <v/>
      </c>
      <c r="AB32" s="17">
        <f>IF(N(P32)&lt;=0,0,IF(P32&gt;'1. Settings'!$C$5,0,IF(P32&gt;'1. Settings'!$C$6,MAX('1. Settings'!$C$6,IF(D32="",'1. Settings'!$C$7,D32)),P32)))</f>
        <v/>
      </c>
      <c r="AC32" s="17">
        <f>IF(N(Q32)&lt;=0,0,IF(Q32&gt;'1. Settings'!$C$5,0,IF(Q32&gt;'1. Settings'!$C$6,MAX('1. Settings'!$C$6,IF(D32="",'1. Settings'!$C$7,D32)),Q32)))</f>
        <v/>
      </c>
      <c r="AD32" s="18">
        <f>COUNTIF(R32:AC32,"&gt;0")</f>
        <v/>
      </c>
      <c r="AE32" s="13">
        <f>SUM(R32:AC32)</f>
        <v/>
      </c>
      <c r="AF32" s="13">
        <f>IF(AND(N(E32)&gt;=30,AD32&gt;0),AE32*'1. Settings'!$C$8,0)</f>
        <v/>
      </c>
      <c r="AG32" s="13">
        <f>IF(AND(N(E32)&gt;=30,AD32&gt;0),'1. Settings'!$C$10*MIN(1,N(E32)/'1. Settings'!$C$11),0)</f>
        <v/>
      </c>
      <c r="AH32" s="13">
        <f>IF(AND(N(E32)&gt;=30,AD32&gt;0),ROUND(MAX(AF32,AG32),0),0)</f>
        <v/>
      </c>
      <c r="AI32" s="12" t="n"/>
      <c r="AJ32" s="12" t="n"/>
      <c r="AK32" s="14">
        <f>MAX(0,AH32-N(AI32)-N(AJ32))</f>
        <v/>
      </c>
    </row>
    <row r="33">
      <c r="B33" s="11" t="n"/>
      <c r="C33" s="11" t="n"/>
      <c r="D33" s="12" t="n"/>
      <c r="E33" s="16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  <c r="R33" s="17">
        <f>IF(N(F33)&lt;=0,0,IF(F33&gt;'1. Settings'!$C$5,0,IF(F33&gt;'1. Settings'!$C$6,MAX('1. Settings'!$C$6,IF(D33="",'1. Settings'!$C$7,D33)),F33)))</f>
        <v/>
      </c>
      <c r="S33" s="17">
        <f>IF(N(G33)&lt;=0,0,IF(G33&gt;'1. Settings'!$C$5,0,IF(G33&gt;'1. Settings'!$C$6,MAX('1. Settings'!$C$6,IF(D33="",'1. Settings'!$C$7,D33)),G33)))</f>
        <v/>
      </c>
      <c r="T33" s="17">
        <f>IF(N(H33)&lt;=0,0,IF(H33&gt;'1. Settings'!$C$5,0,IF(H33&gt;'1. Settings'!$C$6,MAX('1. Settings'!$C$6,IF(D33="",'1. Settings'!$C$7,D33)),H33)))</f>
        <v/>
      </c>
      <c r="U33" s="17">
        <f>IF(N(I33)&lt;=0,0,IF(I33&gt;'1. Settings'!$C$5,0,IF(I33&gt;'1. Settings'!$C$6,MAX('1. Settings'!$C$6,IF(D33="",'1. Settings'!$C$7,D33)),I33)))</f>
        <v/>
      </c>
      <c r="V33" s="17">
        <f>IF(N(J33)&lt;=0,0,IF(J33&gt;'1. Settings'!$C$5,0,IF(J33&gt;'1. Settings'!$C$6,MAX('1. Settings'!$C$6,IF(D33="",'1. Settings'!$C$7,D33)),J33)))</f>
        <v/>
      </c>
      <c r="W33" s="17">
        <f>IF(N(K33)&lt;=0,0,IF(K33&gt;'1. Settings'!$C$5,0,IF(K33&gt;'1. Settings'!$C$6,MAX('1. Settings'!$C$6,IF(D33="",'1. Settings'!$C$7,D33)),K33)))</f>
        <v/>
      </c>
      <c r="X33" s="17">
        <f>IF(N(L33)&lt;=0,0,IF(L33&gt;'1. Settings'!$C$5,0,IF(L33&gt;'1. Settings'!$C$6,MAX('1. Settings'!$C$6,IF(D33="",'1. Settings'!$C$7,D33)),L33)))</f>
        <v/>
      </c>
      <c r="Y33" s="17">
        <f>IF(N(M33)&lt;=0,0,IF(M33&gt;'1. Settings'!$C$5,0,IF(M33&gt;'1. Settings'!$C$6,MAX('1. Settings'!$C$6,IF(D33="",'1. Settings'!$C$7,D33)),M33)))</f>
        <v/>
      </c>
      <c r="Z33" s="17">
        <f>IF(N(N33)&lt;=0,0,IF(N33&gt;'1. Settings'!$C$5,0,IF(N33&gt;'1. Settings'!$C$6,MAX('1. Settings'!$C$6,IF(D33="",'1. Settings'!$C$7,D33)),N33)))</f>
        <v/>
      </c>
      <c r="AA33" s="17">
        <f>IF(N(O33)&lt;=0,0,IF(O33&gt;'1. Settings'!$C$5,0,IF(O33&gt;'1. Settings'!$C$6,MAX('1. Settings'!$C$6,IF(D33="",'1. Settings'!$C$7,D33)),O33)))</f>
        <v/>
      </c>
      <c r="AB33" s="17">
        <f>IF(N(P33)&lt;=0,0,IF(P33&gt;'1. Settings'!$C$5,0,IF(P33&gt;'1. Settings'!$C$6,MAX('1. Settings'!$C$6,IF(D33="",'1. Settings'!$C$7,D33)),P33)))</f>
        <v/>
      </c>
      <c r="AC33" s="17">
        <f>IF(N(Q33)&lt;=0,0,IF(Q33&gt;'1. Settings'!$C$5,0,IF(Q33&gt;'1. Settings'!$C$6,MAX('1. Settings'!$C$6,IF(D33="",'1. Settings'!$C$7,D33)),Q33)))</f>
        <v/>
      </c>
      <c r="AD33" s="18">
        <f>COUNTIF(R33:AC33,"&gt;0")</f>
        <v/>
      </c>
      <c r="AE33" s="13">
        <f>SUM(R33:AC33)</f>
        <v/>
      </c>
      <c r="AF33" s="13">
        <f>IF(AND(N(E33)&gt;=30,AD33&gt;0),AE33*'1. Settings'!$C$8,0)</f>
        <v/>
      </c>
      <c r="AG33" s="13">
        <f>IF(AND(N(E33)&gt;=30,AD33&gt;0),'1. Settings'!$C$10*MIN(1,N(E33)/'1. Settings'!$C$11),0)</f>
        <v/>
      </c>
      <c r="AH33" s="13">
        <f>IF(AND(N(E33)&gt;=30,AD33&gt;0),ROUND(MAX(AF33,AG33),0),0)</f>
        <v/>
      </c>
      <c r="AI33" s="12" t="n"/>
      <c r="AJ33" s="12" t="n"/>
      <c r="AK33" s="14">
        <f>MAX(0,AH33-N(AI33)-N(AJ33))</f>
        <v/>
      </c>
    </row>
    <row r="34">
      <c r="B34" s="11" t="n"/>
      <c r="C34" s="11" t="n"/>
      <c r="D34" s="12" t="n"/>
      <c r="E34" s="16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7">
        <f>IF(N(F34)&lt;=0,0,IF(F34&gt;'1. Settings'!$C$5,0,IF(F34&gt;'1. Settings'!$C$6,MAX('1. Settings'!$C$6,IF(D34="",'1. Settings'!$C$7,D34)),F34)))</f>
        <v/>
      </c>
      <c r="S34" s="17">
        <f>IF(N(G34)&lt;=0,0,IF(G34&gt;'1. Settings'!$C$5,0,IF(G34&gt;'1. Settings'!$C$6,MAX('1. Settings'!$C$6,IF(D34="",'1. Settings'!$C$7,D34)),G34)))</f>
        <v/>
      </c>
      <c r="T34" s="17">
        <f>IF(N(H34)&lt;=0,0,IF(H34&gt;'1. Settings'!$C$5,0,IF(H34&gt;'1. Settings'!$C$6,MAX('1. Settings'!$C$6,IF(D34="",'1. Settings'!$C$7,D34)),H34)))</f>
        <v/>
      </c>
      <c r="U34" s="17">
        <f>IF(N(I34)&lt;=0,0,IF(I34&gt;'1. Settings'!$C$5,0,IF(I34&gt;'1. Settings'!$C$6,MAX('1. Settings'!$C$6,IF(D34="",'1. Settings'!$C$7,D34)),I34)))</f>
        <v/>
      </c>
      <c r="V34" s="17">
        <f>IF(N(J34)&lt;=0,0,IF(J34&gt;'1. Settings'!$C$5,0,IF(J34&gt;'1. Settings'!$C$6,MAX('1. Settings'!$C$6,IF(D34="",'1. Settings'!$C$7,D34)),J34)))</f>
        <v/>
      </c>
      <c r="W34" s="17">
        <f>IF(N(K34)&lt;=0,0,IF(K34&gt;'1. Settings'!$C$5,0,IF(K34&gt;'1. Settings'!$C$6,MAX('1. Settings'!$C$6,IF(D34="",'1. Settings'!$C$7,D34)),K34)))</f>
        <v/>
      </c>
      <c r="X34" s="17">
        <f>IF(N(L34)&lt;=0,0,IF(L34&gt;'1. Settings'!$C$5,0,IF(L34&gt;'1. Settings'!$C$6,MAX('1. Settings'!$C$6,IF(D34="",'1. Settings'!$C$7,D34)),L34)))</f>
        <v/>
      </c>
      <c r="Y34" s="17">
        <f>IF(N(M34)&lt;=0,0,IF(M34&gt;'1. Settings'!$C$5,0,IF(M34&gt;'1. Settings'!$C$6,MAX('1. Settings'!$C$6,IF(D34="",'1. Settings'!$C$7,D34)),M34)))</f>
        <v/>
      </c>
      <c r="Z34" s="17">
        <f>IF(N(N34)&lt;=0,0,IF(N34&gt;'1. Settings'!$C$5,0,IF(N34&gt;'1. Settings'!$C$6,MAX('1. Settings'!$C$6,IF(D34="",'1. Settings'!$C$7,D34)),N34)))</f>
        <v/>
      </c>
      <c r="AA34" s="17">
        <f>IF(N(O34)&lt;=0,0,IF(O34&gt;'1. Settings'!$C$5,0,IF(O34&gt;'1. Settings'!$C$6,MAX('1. Settings'!$C$6,IF(D34="",'1. Settings'!$C$7,D34)),O34)))</f>
        <v/>
      </c>
      <c r="AB34" s="17">
        <f>IF(N(P34)&lt;=0,0,IF(P34&gt;'1. Settings'!$C$5,0,IF(P34&gt;'1. Settings'!$C$6,MAX('1. Settings'!$C$6,IF(D34="",'1. Settings'!$C$7,D34)),P34)))</f>
        <v/>
      </c>
      <c r="AC34" s="17">
        <f>IF(N(Q34)&lt;=0,0,IF(Q34&gt;'1. Settings'!$C$5,0,IF(Q34&gt;'1. Settings'!$C$6,MAX('1. Settings'!$C$6,IF(D34="",'1. Settings'!$C$7,D34)),Q34)))</f>
        <v/>
      </c>
      <c r="AD34" s="18">
        <f>COUNTIF(R34:AC34,"&gt;0")</f>
        <v/>
      </c>
      <c r="AE34" s="13">
        <f>SUM(R34:AC34)</f>
        <v/>
      </c>
      <c r="AF34" s="13">
        <f>IF(AND(N(E34)&gt;=30,AD34&gt;0),AE34*'1. Settings'!$C$8,0)</f>
        <v/>
      </c>
      <c r="AG34" s="13">
        <f>IF(AND(N(E34)&gt;=30,AD34&gt;0),'1. Settings'!$C$10*MIN(1,N(E34)/'1. Settings'!$C$11),0)</f>
        <v/>
      </c>
      <c r="AH34" s="13">
        <f>IF(AND(N(E34)&gt;=30,AD34&gt;0),ROUND(MAX(AF34,AG34),0),0)</f>
        <v/>
      </c>
      <c r="AI34" s="12" t="n"/>
      <c r="AJ34" s="12" t="n"/>
      <c r="AK34" s="14">
        <f>MAX(0,AH34-N(AI34)-N(AJ34))</f>
        <v/>
      </c>
    </row>
    <row r="35">
      <c r="B35" s="11" t="n"/>
      <c r="C35" s="11" t="n"/>
      <c r="D35" s="12" t="n"/>
      <c r="E35" s="16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7">
        <f>IF(N(F35)&lt;=0,0,IF(F35&gt;'1. Settings'!$C$5,0,IF(F35&gt;'1. Settings'!$C$6,MAX('1. Settings'!$C$6,IF(D35="",'1. Settings'!$C$7,D35)),F35)))</f>
        <v/>
      </c>
      <c r="S35" s="17">
        <f>IF(N(G35)&lt;=0,0,IF(G35&gt;'1. Settings'!$C$5,0,IF(G35&gt;'1. Settings'!$C$6,MAX('1. Settings'!$C$6,IF(D35="",'1. Settings'!$C$7,D35)),G35)))</f>
        <v/>
      </c>
      <c r="T35" s="17">
        <f>IF(N(H35)&lt;=0,0,IF(H35&gt;'1. Settings'!$C$5,0,IF(H35&gt;'1. Settings'!$C$6,MAX('1. Settings'!$C$6,IF(D35="",'1. Settings'!$C$7,D35)),H35)))</f>
        <v/>
      </c>
      <c r="U35" s="17">
        <f>IF(N(I35)&lt;=0,0,IF(I35&gt;'1. Settings'!$C$5,0,IF(I35&gt;'1. Settings'!$C$6,MAX('1. Settings'!$C$6,IF(D35="",'1. Settings'!$C$7,D35)),I35)))</f>
        <v/>
      </c>
      <c r="V35" s="17">
        <f>IF(N(J35)&lt;=0,0,IF(J35&gt;'1. Settings'!$C$5,0,IF(J35&gt;'1. Settings'!$C$6,MAX('1. Settings'!$C$6,IF(D35="",'1. Settings'!$C$7,D35)),J35)))</f>
        <v/>
      </c>
      <c r="W35" s="17">
        <f>IF(N(K35)&lt;=0,0,IF(K35&gt;'1. Settings'!$C$5,0,IF(K35&gt;'1. Settings'!$C$6,MAX('1. Settings'!$C$6,IF(D35="",'1. Settings'!$C$7,D35)),K35)))</f>
        <v/>
      </c>
      <c r="X35" s="17">
        <f>IF(N(L35)&lt;=0,0,IF(L35&gt;'1. Settings'!$C$5,0,IF(L35&gt;'1. Settings'!$C$6,MAX('1. Settings'!$C$6,IF(D35="",'1. Settings'!$C$7,D35)),L35)))</f>
        <v/>
      </c>
      <c r="Y35" s="17">
        <f>IF(N(M35)&lt;=0,0,IF(M35&gt;'1. Settings'!$C$5,0,IF(M35&gt;'1. Settings'!$C$6,MAX('1. Settings'!$C$6,IF(D35="",'1. Settings'!$C$7,D35)),M35)))</f>
        <v/>
      </c>
      <c r="Z35" s="17">
        <f>IF(N(N35)&lt;=0,0,IF(N35&gt;'1. Settings'!$C$5,0,IF(N35&gt;'1. Settings'!$C$6,MAX('1. Settings'!$C$6,IF(D35="",'1. Settings'!$C$7,D35)),N35)))</f>
        <v/>
      </c>
      <c r="AA35" s="17">
        <f>IF(N(O35)&lt;=0,0,IF(O35&gt;'1. Settings'!$C$5,0,IF(O35&gt;'1. Settings'!$C$6,MAX('1. Settings'!$C$6,IF(D35="",'1. Settings'!$C$7,D35)),O35)))</f>
        <v/>
      </c>
      <c r="AB35" s="17">
        <f>IF(N(P35)&lt;=0,0,IF(P35&gt;'1. Settings'!$C$5,0,IF(P35&gt;'1. Settings'!$C$6,MAX('1. Settings'!$C$6,IF(D35="",'1. Settings'!$C$7,D35)),P35)))</f>
        <v/>
      </c>
      <c r="AC35" s="17">
        <f>IF(N(Q35)&lt;=0,0,IF(Q35&gt;'1. Settings'!$C$5,0,IF(Q35&gt;'1. Settings'!$C$6,MAX('1. Settings'!$C$6,IF(D35="",'1. Settings'!$C$7,D35)),Q35)))</f>
        <v/>
      </c>
      <c r="AD35" s="18">
        <f>COUNTIF(R35:AC35,"&gt;0")</f>
        <v/>
      </c>
      <c r="AE35" s="13">
        <f>SUM(R35:AC35)</f>
        <v/>
      </c>
      <c r="AF35" s="13">
        <f>IF(AND(N(E35)&gt;=30,AD35&gt;0),AE35*'1. Settings'!$C$8,0)</f>
        <v/>
      </c>
      <c r="AG35" s="13">
        <f>IF(AND(N(E35)&gt;=30,AD35&gt;0),'1. Settings'!$C$10*MIN(1,N(E35)/'1. Settings'!$C$11),0)</f>
        <v/>
      </c>
      <c r="AH35" s="13">
        <f>IF(AND(N(E35)&gt;=30,AD35&gt;0),ROUND(MAX(AF35,AG35),0),0)</f>
        <v/>
      </c>
      <c r="AI35" s="12" t="n"/>
      <c r="AJ35" s="12" t="n"/>
      <c r="AK35" s="14">
        <f>MAX(0,AH35-N(AI35)-N(AJ35))</f>
        <v/>
      </c>
    </row>
    <row r="36">
      <c r="B36" s="11" t="n"/>
      <c r="C36" s="11" t="n"/>
      <c r="D36" s="12" t="n"/>
      <c r="E36" s="16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2" t="n"/>
      <c r="R36" s="17">
        <f>IF(N(F36)&lt;=0,0,IF(F36&gt;'1. Settings'!$C$5,0,IF(F36&gt;'1. Settings'!$C$6,MAX('1. Settings'!$C$6,IF(D36="",'1. Settings'!$C$7,D36)),F36)))</f>
        <v/>
      </c>
      <c r="S36" s="17">
        <f>IF(N(G36)&lt;=0,0,IF(G36&gt;'1. Settings'!$C$5,0,IF(G36&gt;'1. Settings'!$C$6,MAX('1. Settings'!$C$6,IF(D36="",'1. Settings'!$C$7,D36)),G36)))</f>
        <v/>
      </c>
      <c r="T36" s="17">
        <f>IF(N(H36)&lt;=0,0,IF(H36&gt;'1. Settings'!$C$5,0,IF(H36&gt;'1. Settings'!$C$6,MAX('1. Settings'!$C$6,IF(D36="",'1. Settings'!$C$7,D36)),H36)))</f>
        <v/>
      </c>
      <c r="U36" s="17">
        <f>IF(N(I36)&lt;=0,0,IF(I36&gt;'1. Settings'!$C$5,0,IF(I36&gt;'1. Settings'!$C$6,MAX('1. Settings'!$C$6,IF(D36="",'1. Settings'!$C$7,D36)),I36)))</f>
        <v/>
      </c>
      <c r="V36" s="17">
        <f>IF(N(J36)&lt;=0,0,IF(J36&gt;'1. Settings'!$C$5,0,IF(J36&gt;'1. Settings'!$C$6,MAX('1. Settings'!$C$6,IF(D36="",'1. Settings'!$C$7,D36)),J36)))</f>
        <v/>
      </c>
      <c r="W36" s="17">
        <f>IF(N(K36)&lt;=0,0,IF(K36&gt;'1. Settings'!$C$5,0,IF(K36&gt;'1. Settings'!$C$6,MAX('1. Settings'!$C$6,IF(D36="",'1. Settings'!$C$7,D36)),K36)))</f>
        <v/>
      </c>
      <c r="X36" s="17">
        <f>IF(N(L36)&lt;=0,0,IF(L36&gt;'1. Settings'!$C$5,0,IF(L36&gt;'1. Settings'!$C$6,MAX('1. Settings'!$C$6,IF(D36="",'1. Settings'!$C$7,D36)),L36)))</f>
        <v/>
      </c>
      <c r="Y36" s="17">
        <f>IF(N(M36)&lt;=0,0,IF(M36&gt;'1. Settings'!$C$5,0,IF(M36&gt;'1. Settings'!$C$6,MAX('1. Settings'!$C$6,IF(D36="",'1. Settings'!$C$7,D36)),M36)))</f>
        <v/>
      </c>
      <c r="Z36" s="17">
        <f>IF(N(N36)&lt;=0,0,IF(N36&gt;'1. Settings'!$C$5,0,IF(N36&gt;'1. Settings'!$C$6,MAX('1. Settings'!$C$6,IF(D36="",'1. Settings'!$C$7,D36)),N36)))</f>
        <v/>
      </c>
      <c r="AA36" s="17">
        <f>IF(N(O36)&lt;=0,0,IF(O36&gt;'1. Settings'!$C$5,0,IF(O36&gt;'1. Settings'!$C$6,MAX('1. Settings'!$C$6,IF(D36="",'1. Settings'!$C$7,D36)),O36)))</f>
        <v/>
      </c>
      <c r="AB36" s="17">
        <f>IF(N(P36)&lt;=0,0,IF(P36&gt;'1. Settings'!$C$5,0,IF(P36&gt;'1. Settings'!$C$6,MAX('1. Settings'!$C$6,IF(D36="",'1. Settings'!$C$7,D36)),P36)))</f>
        <v/>
      </c>
      <c r="AC36" s="17">
        <f>IF(N(Q36)&lt;=0,0,IF(Q36&gt;'1. Settings'!$C$5,0,IF(Q36&gt;'1. Settings'!$C$6,MAX('1. Settings'!$C$6,IF(D36="",'1. Settings'!$C$7,D36)),Q36)))</f>
        <v/>
      </c>
      <c r="AD36" s="18">
        <f>COUNTIF(R36:AC36,"&gt;0")</f>
        <v/>
      </c>
      <c r="AE36" s="13">
        <f>SUM(R36:AC36)</f>
        <v/>
      </c>
      <c r="AF36" s="13">
        <f>IF(AND(N(E36)&gt;=30,AD36&gt;0),AE36*'1. Settings'!$C$8,0)</f>
        <v/>
      </c>
      <c r="AG36" s="13">
        <f>IF(AND(N(E36)&gt;=30,AD36&gt;0),'1. Settings'!$C$10*MIN(1,N(E36)/'1. Settings'!$C$11),0)</f>
        <v/>
      </c>
      <c r="AH36" s="13">
        <f>IF(AND(N(E36)&gt;=30,AD36&gt;0),ROUND(MAX(AF36,AG36),0),0)</f>
        <v/>
      </c>
      <c r="AI36" s="12" t="n"/>
      <c r="AJ36" s="12" t="n"/>
      <c r="AK36" s="14">
        <f>MAX(0,AH36-N(AI36)-N(AJ36))</f>
        <v/>
      </c>
    </row>
    <row r="37">
      <c r="B37" s="11" t="n"/>
      <c r="C37" s="11" t="n"/>
      <c r="D37" s="12" t="n"/>
      <c r="E37" s="16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  <c r="P37" s="12" t="n"/>
      <c r="Q37" s="12" t="n"/>
      <c r="R37" s="17">
        <f>IF(N(F37)&lt;=0,0,IF(F37&gt;'1. Settings'!$C$5,0,IF(F37&gt;'1. Settings'!$C$6,MAX('1. Settings'!$C$6,IF(D37="",'1. Settings'!$C$7,D37)),F37)))</f>
        <v/>
      </c>
      <c r="S37" s="17">
        <f>IF(N(G37)&lt;=0,0,IF(G37&gt;'1. Settings'!$C$5,0,IF(G37&gt;'1. Settings'!$C$6,MAX('1. Settings'!$C$6,IF(D37="",'1. Settings'!$C$7,D37)),G37)))</f>
        <v/>
      </c>
      <c r="T37" s="17">
        <f>IF(N(H37)&lt;=0,0,IF(H37&gt;'1. Settings'!$C$5,0,IF(H37&gt;'1. Settings'!$C$6,MAX('1. Settings'!$C$6,IF(D37="",'1. Settings'!$C$7,D37)),H37)))</f>
        <v/>
      </c>
      <c r="U37" s="17">
        <f>IF(N(I37)&lt;=0,0,IF(I37&gt;'1. Settings'!$C$5,0,IF(I37&gt;'1. Settings'!$C$6,MAX('1. Settings'!$C$6,IF(D37="",'1. Settings'!$C$7,D37)),I37)))</f>
        <v/>
      </c>
      <c r="V37" s="17">
        <f>IF(N(J37)&lt;=0,0,IF(J37&gt;'1. Settings'!$C$5,0,IF(J37&gt;'1. Settings'!$C$6,MAX('1. Settings'!$C$6,IF(D37="",'1. Settings'!$C$7,D37)),J37)))</f>
        <v/>
      </c>
      <c r="W37" s="17">
        <f>IF(N(K37)&lt;=0,0,IF(K37&gt;'1. Settings'!$C$5,0,IF(K37&gt;'1. Settings'!$C$6,MAX('1. Settings'!$C$6,IF(D37="",'1. Settings'!$C$7,D37)),K37)))</f>
        <v/>
      </c>
      <c r="X37" s="17">
        <f>IF(N(L37)&lt;=0,0,IF(L37&gt;'1. Settings'!$C$5,0,IF(L37&gt;'1. Settings'!$C$6,MAX('1. Settings'!$C$6,IF(D37="",'1. Settings'!$C$7,D37)),L37)))</f>
        <v/>
      </c>
      <c r="Y37" s="17">
        <f>IF(N(M37)&lt;=0,0,IF(M37&gt;'1. Settings'!$C$5,0,IF(M37&gt;'1. Settings'!$C$6,MAX('1. Settings'!$C$6,IF(D37="",'1. Settings'!$C$7,D37)),M37)))</f>
        <v/>
      </c>
      <c r="Z37" s="17">
        <f>IF(N(N37)&lt;=0,0,IF(N37&gt;'1. Settings'!$C$5,0,IF(N37&gt;'1. Settings'!$C$6,MAX('1. Settings'!$C$6,IF(D37="",'1. Settings'!$C$7,D37)),N37)))</f>
        <v/>
      </c>
      <c r="AA37" s="17">
        <f>IF(N(O37)&lt;=0,0,IF(O37&gt;'1. Settings'!$C$5,0,IF(O37&gt;'1. Settings'!$C$6,MAX('1. Settings'!$C$6,IF(D37="",'1. Settings'!$C$7,D37)),O37)))</f>
        <v/>
      </c>
      <c r="AB37" s="17">
        <f>IF(N(P37)&lt;=0,0,IF(P37&gt;'1. Settings'!$C$5,0,IF(P37&gt;'1. Settings'!$C$6,MAX('1. Settings'!$C$6,IF(D37="",'1. Settings'!$C$7,D37)),P37)))</f>
        <v/>
      </c>
      <c r="AC37" s="17">
        <f>IF(N(Q37)&lt;=0,0,IF(Q37&gt;'1. Settings'!$C$5,0,IF(Q37&gt;'1. Settings'!$C$6,MAX('1. Settings'!$C$6,IF(D37="",'1. Settings'!$C$7,D37)),Q37)))</f>
        <v/>
      </c>
      <c r="AD37" s="18">
        <f>COUNTIF(R37:AC37,"&gt;0")</f>
        <v/>
      </c>
      <c r="AE37" s="13">
        <f>SUM(R37:AC37)</f>
        <v/>
      </c>
      <c r="AF37" s="13">
        <f>IF(AND(N(E37)&gt;=30,AD37&gt;0),AE37*'1. Settings'!$C$8,0)</f>
        <v/>
      </c>
      <c r="AG37" s="13">
        <f>IF(AND(N(E37)&gt;=30,AD37&gt;0),'1. Settings'!$C$10*MIN(1,N(E37)/'1. Settings'!$C$11),0)</f>
        <v/>
      </c>
      <c r="AH37" s="13">
        <f>IF(AND(N(E37)&gt;=30,AD37&gt;0),ROUND(MAX(AF37,AG37),0),0)</f>
        <v/>
      </c>
      <c r="AI37" s="12" t="n"/>
      <c r="AJ37" s="12" t="n"/>
      <c r="AK37" s="14">
        <f>MAX(0,AH37-N(AI37)-N(AJ37))</f>
        <v/>
      </c>
    </row>
    <row r="38">
      <c r="B38" s="11" t="n"/>
      <c r="C38" s="11" t="n"/>
      <c r="D38" s="12" t="n"/>
      <c r="E38" s="16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2" t="n"/>
      <c r="O38" s="12" t="n"/>
      <c r="P38" s="12" t="n"/>
      <c r="Q38" s="12" t="n"/>
      <c r="R38" s="17">
        <f>IF(N(F38)&lt;=0,0,IF(F38&gt;'1. Settings'!$C$5,0,IF(F38&gt;'1. Settings'!$C$6,MAX('1. Settings'!$C$6,IF(D38="",'1. Settings'!$C$7,D38)),F38)))</f>
        <v/>
      </c>
      <c r="S38" s="17">
        <f>IF(N(G38)&lt;=0,0,IF(G38&gt;'1. Settings'!$C$5,0,IF(G38&gt;'1. Settings'!$C$6,MAX('1. Settings'!$C$6,IF(D38="",'1. Settings'!$C$7,D38)),G38)))</f>
        <v/>
      </c>
      <c r="T38" s="17">
        <f>IF(N(H38)&lt;=0,0,IF(H38&gt;'1. Settings'!$C$5,0,IF(H38&gt;'1. Settings'!$C$6,MAX('1. Settings'!$C$6,IF(D38="",'1. Settings'!$C$7,D38)),H38)))</f>
        <v/>
      </c>
      <c r="U38" s="17">
        <f>IF(N(I38)&lt;=0,0,IF(I38&gt;'1. Settings'!$C$5,0,IF(I38&gt;'1. Settings'!$C$6,MAX('1. Settings'!$C$6,IF(D38="",'1. Settings'!$C$7,D38)),I38)))</f>
        <v/>
      </c>
      <c r="V38" s="17">
        <f>IF(N(J38)&lt;=0,0,IF(J38&gt;'1. Settings'!$C$5,0,IF(J38&gt;'1. Settings'!$C$6,MAX('1. Settings'!$C$6,IF(D38="",'1. Settings'!$C$7,D38)),J38)))</f>
        <v/>
      </c>
      <c r="W38" s="17">
        <f>IF(N(K38)&lt;=0,0,IF(K38&gt;'1. Settings'!$C$5,0,IF(K38&gt;'1. Settings'!$C$6,MAX('1. Settings'!$C$6,IF(D38="",'1. Settings'!$C$7,D38)),K38)))</f>
        <v/>
      </c>
      <c r="X38" s="17">
        <f>IF(N(L38)&lt;=0,0,IF(L38&gt;'1. Settings'!$C$5,0,IF(L38&gt;'1. Settings'!$C$6,MAX('1. Settings'!$C$6,IF(D38="",'1. Settings'!$C$7,D38)),L38)))</f>
        <v/>
      </c>
      <c r="Y38" s="17">
        <f>IF(N(M38)&lt;=0,0,IF(M38&gt;'1. Settings'!$C$5,0,IF(M38&gt;'1. Settings'!$C$6,MAX('1. Settings'!$C$6,IF(D38="",'1. Settings'!$C$7,D38)),M38)))</f>
        <v/>
      </c>
      <c r="Z38" s="17">
        <f>IF(N(N38)&lt;=0,0,IF(N38&gt;'1. Settings'!$C$5,0,IF(N38&gt;'1. Settings'!$C$6,MAX('1. Settings'!$C$6,IF(D38="",'1. Settings'!$C$7,D38)),N38)))</f>
        <v/>
      </c>
      <c r="AA38" s="17">
        <f>IF(N(O38)&lt;=0,0,IF(O38&gt;'1. Settings'!$C$5,0,IF(O38&gt;'1. Settings'!$C$6,MAX('1. Settings'!$C$6,IF(D38="",'1. Settings'!$C$7,D38)),O38)))</f>
        <v/>
      </c>
      <c r="AB38" s="17">
        <f>IF(N(P38)&lt;=0,0,IF(P38&gt;'1. Settings'!$C$5,0,IF(P38&gt;'1. Settings'!$C$6,MAX('1. Settings'!$C$6,IF(D38="",'1. Settings'!$C$7,D38)),P38)))</f>
        <v/>
      </c>
      <c r="AC38" s="17">
        <f>IF(N(Q38)&lt;=0,0,IF(Q38&gt;'1. Settings'!$C$5,0,IF(Q38&gt;'1. Settings'!$C$6,MAX('1. Settings'!$C$6,IF(D38="",'1. Settings'!$C$7,D38)),Q38)))</f>
        <v/>
      </c>
      <c r="AD38" s="18">
        <f>COUNTIF(R38:AC38,"&gt;0")</f>
        <v/>
      </c>
      <c r="AE38" s="13">
        <f>SUM(R38:AC38)</f>
        <v/>
      </c>
      <c r="AF38" s="13">
        <f>IF(AND(N(E38)&gt;=30,AD38&gt;0),AE38*'1. Settings'!$C$8,0)</f>
        <v/>
      </c>
      <c r="AG38" s="13">
        <f>IF(AND(N(E38)&gt;=30,AD38&gt;0),'1. Settings'!$C$10*MIN(1,N(E38)/'1. Settings'!$C$11),0)</f>
        <v/>
      </c>
      <c r="AH38" s="13">
        <f>IF(AND(N(E38)&gt;=30,AD38&gt;0),ROUND(MAX(AF38,AG38),0),0)</f>
        <v/>
      </c>
      <c r="AI38" s="12" t="n"/>
      <c r="AJ38" s="12" t="n"/>
      <c r="AK38" s="14">
        <f>MAX(0,AH38-N(AI38)-N(AJ38))</f>
        <v/>
      </c>
    </row>
    <row r="39">
      <c r="B39" s="11" t="n"/>
      <c r="C39" s="11" t="n"/>
      <c r="D39" s="12" t="n"/>
      <c r="E39" s="16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2" t="n"/>
      <c r="R39" s="17">
        <f>IF(N(F39)&lt;=0,0,IF(F39&gt;'1. Settings'!$C$5,0,IF(F39&gt;'1. Settings'!$C$6,MAX('1. Settings'!$C$6,IF(D39="",'1. Settings'!$C$7,D39)),F39)))</f>
        <v/>
      </c>
      <c r="S39" s="17">
        <f>IF(N(G39)&lt;=0,0,IF(G39&gt;'1. Settings'!$C$5,0,IF(G39&gt;'1. Settings'!$C$6,MAX('1. Settings'!$C$6,IF(D39="",'1. Settings'!$C$7,D39)),G39)))</f>
        <v/>
      </c>
      <c r="T39" s="17">
        <f>IF(N(H39)&lt;=0,0,IF(H39&gt;'1. Settings'!$C$5,0,IF(H39&gt;'1. Settings'!$C$6,MAX('1. Settings'!$C$6,IF(D39="",'1. Settings'!$C$7,D39)),H39)))</f>
        <v/>
      </c>
      <c r="U39" s="17">
        <f>IF(N(I39)&lt;=0,0,IF(I39&gt;'1. Settings'!$C$5,0,IF(I39&gt;'1. Settings'!$C$6,MAX('1. Settings'!$C$6,IF(D39="",'1. Settings'!$C$7,D39)),I39)))</f>
        <v/>
      </c>
      <c r="V39" s="17">
        <f>IF(N(J39)&lt;=0,0,IF(J39&gt;'1. Settings'!$C$5,0,IF(J39&gt;'1. Settings'!$C$6,MAX('1. Settings'!$C$6,IF(D39="",'1. Settings'!$C$7,D39)),J39)))</f>
        <v/>
      </c>
      <c r="W39" s="17">
        <f>IF(N(K39)&lt;=0,0,IF(K39&gt;'1. Settings'!$C$5,0,IF(K39&gt;'1. Settings'!$C$6,MAX('1. Settings'!$C$6,IF(D39="",'1. Settings'!$C$7,D39)),K39)))</f>
        <v/>
      </c>
      <c r="X39" s="17">
        <f>IF(N(L39)&lt;=0,0,IF(L39&gt;'1. Settings'!$C$5,0,IF(L39&gt;'1. Settings'!$C$6,MAX('1. Settings'!$C$6,IF(D39="",'1. Settings'!$C$7,D39)),L39)))</f>
        <v/>
      </c>
      <c r="Y39" s="17">
        <f>IF(N(M39)&lt;=0,0,IF(M39&gt;'1. Settings'!$C$5,0,IF(M39&gt;'1. Settings'!$C$6,MAX('1. Settings'!$C$6,IF(D39="",'1. Settings'!$C$7,D39)),M39)))</f>
        <v/>
      </c>
      <c r="Z39" s="17">
        <f>IF(N(N39)&lt;=0,0,IF(N39&gt;'1. Settings'!$C$5,0,IF(N39&gt;'1. Settings'!$C$6,MAX('1. Settings'!$C$6,IF(D39="",'1. Settings'!$C$7,D39)),N39)))</f>
        <v/>
      </c>
      <c r="AA39" s="17">
        <f>IF(N(O39)&lt;=0,0,IF(O39&gt;'1. Settings'!$C$5,0,IF(O39&gt;'1. Settings'!$C$6,MAX('1. Settings'!$C$6,IF(D39="",'1. Settings'!$C$7,D39)),O39)))</f>
        <v/>
      </c>
      <c r="AB39" s="17">
        <f>IF(N(P39)&lt;=0,0,IF(P39&gt;'1. Settings'!$C$5,0,IF(P39&gt;'1. Settings'!$C$6,MAX('1. Settings'!$C$6,IF(D39="",'1. Settings'!$C$7,D39)),P39)))</f>
        <v/>
      </c>
      <c r="AC39" s="17">
        <f>IF(N(Q39)&lt;=0,0,IF(Q39&gt;'1. Settings'!$C$5,0,IF(Q39&gt;'1. Settings'!$C$6,MAX('1. Settings'!$C$6,IF(D39="",'1. Settings'!$C$7,D39)),Q39)))</f>
        <v/>
      </c>
      <c r="AD39" s="18">
        <f>COUNTIF(R39:AC39,"&gt;0")</f>
        <v/>
      </c>
      <c r="AE39" s="13">
        <f>SUM(R39:AC39)</f>
        <v/>
      </c>
      <c r="AF39" s="13">
        <f>IF(AND(N(E39)&gt;=30,AD39&gt;0),AE39*'1. Settings'!$C$8,0)</f>
        <v/>
      </c>
      <c r="AG39" s="13">
        <f>IF(AND(N(E39)&gt;=30,AD39&gt;0),'1. Settings'!$C$10*MIN(1,N(E39)/'1. Settings'!$C$11),0)</f>
        <v/>
      </c>
      <c r="AH39" s="13">
        <f>IF(AND(N(E39)&gt;=30,AD39&gt;0),ROUND(MAX(AF39,AG39),0),0)</f>
        <v/>
      </c>
      <c r="AI39" s="12" t="n"/>
      <c r="AJ39" s="12" t="n"/>
      <c r="AK39" s="14">
        <f>MAX(0,AH39-N(AI39)-N(AJ39))</f>
        <v/>
      </c>
    </row>
    <row r="40">
      <c r="B40" s="11" t="n"/>
      <c r="C40" s="11" t="n"/>
      <c r="D40" s="12" t="n"/>
      <c r="E40" s="16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2" t="n"/>
      <c r="O40" s="12" t="n"/>
      <c r="P40" s="12" t="n"/>
      <c r="Q40" s="12" t="n"/>
      <c r="R40" s="17">
        <f>IF(N(F40)&lt;=0,0,IF(F40&gt;'1. Settings'!$C$5,0,IF(F40&gt;'1. Settings'!$C$6,MAX('1. Settings'!$C$6,IF(D40="",'1. Settings'!$C$7,D40)),F40)))</f>
        <v/>
      </c>
      <c r="S40" s="17">
        <f>IF(N(G40)&lt;=0,0,IF(G40&gt;'1. Settings'!$C$5,0,IF(G40&gt;'1. Settings'!$C$6,MAX('1. Settings'!$C$6,IF(D40="",'1. Settings'!$C$7,D40)),G40)))</f>
        <v/>
      </c>
      <c r="T40" s="17">
        <f>IF(N(H40)&lt;=0,0,IF(H40&gt;'1. Settings'!$C$5,0,IF(H40&gt;'1. Settings'!$C$6,MAX('1. Settings'!$C$6,IF(D40="",'1. Settings'!$C$7,D40)),H40)))</f>
        <v/>
      </c>
      <c r="U40" s="17">
        <f>IF(N(I40)&lt;=0,0,IF(I40&gt;'1. Settings'!$C$5,0,IF(I40&gt;'1. Settings'!$C$6,MAX('1. Settings'!$C$6,IF(D40="",'1. Settings'!$C$7,D40)),I40)))</f>
        <v/>
      </c>
      <c r="V40" s="17">
        <f>IF(N(J40)&lt;=0,0,IF(J40&gt;'1. Settings'!$C$5,0,IF(J40&gt;'1. Settings'!$C$6,MAX('1. Settings'!$C$6,IF(D40="",'1. Settings'!$C$7,D40)),J40)))</f>
        <v/>
      </c>
      <c r="W40" s="17">
        <f>IF(N(K40)&lt;=0,0,IF(K40&gt;'1. Settings'!$C$5,0,IF(K40&gt;'1. Settings'!$C$6,MAX('1. Settings'!$C$6,IF(D40="",'1. Settings'!$C$7,D40)),K40)))</f>
        <v/>
      </c>
      <c r="X40" s="17">
        <f>IF(N(L40)&lt;=0,0,IF(L40&gt;'1. Settings'!$C$5,0,IF(L40&gt;'1. Settings'!$C$6,MAX('1. Settings'!$C$6,IF(D40="",'1. Settings'!$C$7,D40)),L40)))</f>
        <v/>
      </c>
      <c r="Y40" s="17">
        <f>IF(N(M40)&lt;=0,0,IF(M40&gt;'1. Settings'!$C$5,0,IF(M40&gt;'1. Settings'!$C$6,MAX('1. Settings'!$C$6,IF(D40="",'1. Settings'!$C$7,D40)),M40)))</f>
        <v/>
      </c>
      <c r="Z40" s="17">
        <f>IF(N(N40)&lt;=0,0,IF(N40&gt;'1. Settings'!$C$5,0,IF(N40&gt;'1. Settings'!$C$6,MAX('1. Settings'!$C$6,IF(D40="",'1. Settings'!$C$7,D40)),N40)))</f>
        <v/>
      </c>
      <c r="AA40" s="17">
        <f>IF(N(O40)&lt;=0,0,IF(O40&gt;'1. Settings'!$C$5,0,IF(O40&gt;'1. Settings'!$C$6,MAX('1. Settings'!$C$6,IF(D40="",'1. Settings'!$C$7,D40)),O40)))</f>
        <v/>
      </c>
      <c r="AB40" s="17">
        <f>IF(N(P40)&lt;=0,0,IF(P40&gt;'1. Settings'!$C$5,0,IF(P40&gt;'1. Settings'!$C$6,MAX('1. Settings'!$C$6,IF(D40="",'1. Settings'!$C$7,D40)),P40)))</f>
        <v/>
      </c>
      <c r="AC40" s="17">
        <f>IF(N(Q40)&lt;=0,0,IF(Q40&gt;'1. Settings'!$C$5,0,IF(Q40&gt;'1. Settings'!$C$6,MAX('1. Settings'!$C$6,IF(D40="",'1. Settings'!$C$7,D40)),Q40)))</f>
        <v/>
      </c>
      <c r="AD40" s="18">
        <f>COUNTIF(R40:AC40,"&gt;0")</f>
        <v/>
      </c>
      <c r="AE40" s="13">
        <f>SUM(R40:AC40)</f>
        <v/>
      </c>
      <c r="AF40" s="13">
        <f>IF(AND(N(E40)&gt;=30,AD40&gt;0),AE40*'1. Settings'!$C$8,0)</f>
        <v/>
      </c>
      <c r="AG40" s="13">
        <f>IF(AND(N(E40)&gt;=30,AD40&gt;0),'1. Settings'!$C$10*MIN(1,N(E40)/'1. Settings'!$C$11),0)</f>
        <v/>
      </c>
      <c r="AH40" s="13">
        <f>IF(AND(N(E40)&gt;=30,AD40&gt;0),ROUND(MAX(AF40,AG40),0),0)</f>
        <v/>
      </c>
      <c r="AI40" s="12" t="n"/>
      <c r="AJ40" s="12" t="n"/>
      <c r="AK40" s="14">
        <f>MAX(0,AH40-N(AI40)-N(AJ40))</f>
        <v/>
      </c>
    </row>
    <row r="41">
      <c r="B41" s="11" t="n"/>
      <c r="C41" s="11" t="n"/>
      <c r="D41" s="12" t="n"/>
      <c r="E41" s="16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  <c r="R41" s="17">
        <f>IF(N(F41)&lt;=0,0,IF(F41&gt;'1. Settings'!$C$5,0,IF(F41&gt;'1. Settings'!$C$6,MAX('1. Settings'!$C$6,IF(D41="",'1. Settings'!$C$7,D41)),F41)))</f>
        <v/>
      </c>
      <c r="S41" s="17">
        <f>IF(N(G41)&lt;=0,0,IF(G41&gt;'1. Settings'!$C$5,0,IF(G41&gt;'1. Settings'!$C$6,MAX('1. Settings'!$C$6,IF(D41="",'1. Settings'!$C$7,D41)),G41)))</f>
        <v/>
      </c>
      <c r="T41" s="17">
        <f>IF(N(H41)&lt;=0,0,IF(H41&gt;'1. Settings'!$C$5,0,IF(H41&gt;'1. Settings'!$C$6,MAX('1. Settings'!$C$6,IF(D41="",'1. Settings'!$C$7,D41)),H41)))</f>
        <v/>
      </c>
      <c r="U41" s="17">
        <f>IF(N(I41)&lt;=0,0,IF(I41&gt;'1. Settings'!$C$5,0,IF(I41&gt;'1. Settings'!$C$6,MAX('1. Settings'!$C$6,IF(D41="",'1. Settings'!$C$7,D41)),I41)))</f>
        <v/>
      </c>
      <c r="V41" s="17">
        <f>IF(N(J41)&lt;=0,0,IF(J41&gt;'1. Settings'!$C$5,0,IF(J41&gt;'1. Settings'!$C$6,MAX('1. Settings'!$C$6,IF(D41="",'1. Settings'!$C$7,D41)),J41)))</f>
        <v/>
      </c>
      <c r="W41" s="17">
        <f>IF(N(K41)&lt;=0,0,IF(K41&gt;'1. Settings'!$C$5,0,IF(K41&gt;'1. Settings'!$C$6,MAX('1. Settings'!$C$6,IF(D41="",'1. Settings'!$C$7,D41)),K41)))</f>
        <v/>
      </c>
      <c r="X41" s="17">
        <f>IF(N(L41)&lt;=0,0,IF(L41&gt;'1. Settings'!$C$5,0,IF(L41&gt;'1. Settings'!$C$6,MAX('1. Settings'!$C$6,IF(D41="",'1. Settings'!$C$7,D41)),L41)))</f>
        <v/>
      </c>
      <c r="Y41" s="17">
        <f>IF(N(M41)&lt;=0,0,IF(M41&gt;'1. Settings'!$C$5,0,IF(M41&gt;'1. Settings'!$C$6,MAX('1. Settings'!$C$6,IF(D41="",'1. Settings'!$C$7,D41)),M41)))</f>
        <v/>
      </c>
      <c r="Z41" s="17">
        <f>IF(N(N41)&lt;=0,0,IF(N41&gt;'1. Settings'!$C$5,0,IF(N41&gt;'1. Settings'!$C$6,MAX('1. Settings'!$C$6,IF(D41="",'1. Settings'!$C$7,D41)),N41)))</f>
        <v/>
      </c>
      <c r="AA41" s="17">
        <f>IF(N(O41)&lt;=0,0,IF(O41&gt;'1. Settings'!$C$5,0,IF(O41&gt;'1. Settings'!$C$6,MAX('1. Settings'!$C$6,IF(D41="",'1. Settings'!$C$7,D41)),O41)))</f>
        <v/>
      </c>
      <c r="AB41" s="17">
        <f>IF(N(P41)&lt;=0,0,IF(P41&gt;'1. Settings'!$C$5,0,IF(P41&gt;'1. Settings'!$C$6,MAX('1. Settings'!$C$6,IF(D41="",'1. Settings'!$C$7,D41)),P41)))</f>
        <v/>
      </c>
      <c r="AC41" s="17">
        <f>IF(N(Q41)&lt;=0,0,IF(Q41&gt;'1. Settings'!$C$5,0,IF(Q41&gt;'1. Settings'!$C$6,MAX('1. Settings'!$C$6,IF(D41="",'1. Settings'!$C$7,D41)),Q41)))</f>
        <v/>
      </c>
      <c r="AD41" s="18">
        <f>COUNTIF(R41:AC41,"&gt;0")</f>
        <v/>
      </c>
      <c r="AE41" s="13">
        <f>SUM(R41:AC41)</f>
        <v/>
      </c>
      <c r="AF41" s="13">
        <f>IF(AND(N(E41)&gt;=30,AD41&gt;0),AE41*'1. Settings'!$C$8,0)</f>
        <v/>
      </c>
      <c r="AG41" s="13">
        <f>IF(AND(N(E41)&gt;=30,AD41&gt;0),'1. Settings'!$C$10*MIN(1,N(E41)/'1. Settings'!$C$11),0)</f>
        <v/>
      </c>
      <c r="AH41" s="13">
        <f>IF(AND(N(E41)&gt;=30,AD41&gt;0),ROUND(MAX(AF41,AG41),0),0)</f>
        <v/>
      </c>
      <c r="AI41" s="12" t="n"/>
      <c r="AJ41" s="12" t="n"/>
      <c r="AK41" s="14">
        <f>MAX(0,AH41-N(AI41)-N(AJ41))</f>
        <v/>
      </c>
    </row>
    <row r="42">
      <c r="B42" s="11" t="n"/>
      <c r="C42" s="11" t="n"/>
      <c r="D42" s="12" t="n"/>
      <c r="E42" s="16" t="n"/>
      <c r="F42" s="12" t="n"/>
      <c r="G42" s="12" t="n"/>
      <c r="H42" s="12" t="n"/>
      <c r="I42" s="12" t="n"/>
      <c r="J42" s="12" t="n"/>
      <c r="K42" s="12" t="n"/>
      <c r="L42" s="12" t="n"/>
      <c r="M42" s="12" t="n"/>
      <c r="N42" s="12" t="n"/>
      <c r="O42" s="12" t="n"/>
      <c r="P42" s="12" t="n"/>
      <c r="Q42" s="12" t="n"/>
      <c r="R42" s="17">
        <f>IF(N(F42)&lt;=0,0,IF(F42&gt;'1. Settings'!$C$5,0,IF(F42&gt;'1. Settings'!$C$6,MAX('1. Settings'!$C$6,IF(D42="",'1. Settings'!$C$7,D42)),F42)))</f>
        <v/>
      </c>
      <c r="S42" s="17">
        <f>IF(N(G42)&lt;=0,0,IF(G42&gt;'1. Settings'!$C$5,0,IF(G42&gt;'1. Settings'!$C$6,MAX('1. Settings'!$C$6,IF(D42="",'1. Settings'!$C$7,D42)),G42)))</f>
        <v/>
      </c>
      <c r="T42" s="17">
        <f>IF(N(H42)&lt;=0,0,IF(H42&gt;'1. Settings'!$C$5,0,IF(H42&gt;'1. Settings'!$C$6,MAX('1. Settings'!$C$6,IF(D42="",'1. Settings'!$C$7,D42)),H42)))</f>
        <v/>
      </c>
      <c r="U42" s="17">
        <f>IF(N(I42)&lt;=0,0,IF(I42&gt;'1. Settings'!$C$5,0,IF(I42&gt;'1. Settings'!$C$6,MAX('1. Settings'!$C$6,IF(D42="",'1. Settings'!$C$7,D42)),I42)))</f>
        <v/>
      </c>
      <c r="V42" s="17">
        <f>IF(N(J42)&lt;=0,0,IF(J42&gt;'1. Settings'!$C$5,0,IF(J42&gt;'1. Settings'!$C$6,MAX('1. Settings'!$C$6,IF(D42="",'1. Settings'!$C$7,D42)),J42)))</f>
        <v/>
      </c>
      <c r="W42" s="17">
        <f>IF(N(K42)&lt;=0,0,IF(K42&gt;'1. Settings'!$C$5,0,IF(K42&gt;'1. Settings'!$C$6,MAX('1. Settings'!$C$6,IF(D42="",'1. Settings'!$C$7,D42)),K42)))</f>
        <v/>
      </c>
      <c r="X42" s="17">
        <f>IF(N(L42)&lt;=0,0,IF(L42&gt;'1. Settings'!$C$5,0,IF(L42&gt;'1. Settings'!$C$6,MAX('1. Settings'!$C$6,IF(D42="",'1. Settings'!$C$7,D42)),L42)))</f>
        <v/>
      </c>
      <c r="Y42" s="17">
        <f>IF(N(M42)&lt;=0,0,IF(M42&gt;'1. Settings'!$C$5,0,IF(M42&gt;'1. Settings'!$C$6,MAX('1. Settings'!$C$6,IF(D42="",'1. Settings'!$C$7,D42)),M42)))</f>
        <v/>
      </c>
      <c r="Z42" s="17">
        <f>IF(N(N42)&lt;=0,0,IF(N42&gt;'1. Settings'!$C$5,0,IF(N42&gt;'1. Settings'!$C$6,MAX('1. Settings'!$C$6,IF(D42="",'1. Settings'!$C$7,D42)),N42)))</f>
        <v/>
      </c>
      <c r="AA42" s="17">
        <f>IF(N(O42)&lt;=0,0,IF(O42&gt;'1. Settings'!$C$5,0,IF(O42&gt;'1. Settings'!$C$6,MAX('1. Settings'!$C$6,IF(D42="",'1. Settings'!$C$7,D42)),O42)))</f>
        <v/>
      </c>
      <c r="AB42" s="17">
        <f>IF(N(P42)&lt;=0,0,IF(P42&gt;'1. Settings'!$C$5,0,IF(P42&gt;'1. Settings'!$C$6,MAX('1. Settings'!$C$6,IF(D42="",'1. Settings'!$C$7,D42)),P42)))</f>
        <v/>
      </c>
      <c r="AC42" s="17">
        <f>IF(N(Q42)&lt;=0,0,IF(Q42&gt;'1. Settings'!$C$5,0,IF(Q42&gt;'1. Settings'!$C$6,MAX('1. Settings'!$C$6,IF(D42="",'1. Settings'!$C$7,D42)),Q42)))</f>
        <v/>
      </c>
      <c r="AD42" s="18">
        <f>COUNTIF(R42:AC42,"&gt;0")</f>
        <v/>
      </c>
      <c r="AE42" s="13">
        <f>SUM(R42:AC42)</f>
        <v/>
      </c>
      <c r="AF42" s="13">
        <f>IF(AND(N(E42)&gt;=30,AD42&gt;0),AE42*'1. Settings'!$C$8,0)</f>
        <v/>
      </c>
      <c r="AG42" s="13">
        <f>IF(AND(N(E42)&gt;=30,AD42&gt;0),'1. Settings'!$C$10*MIN(1,N(E42)/'1. Settings'!$C$11),0)</f>
        <v/>
      </c>
      <c r="AH42" s="13">
        <f>IF(AND(N(E42)&gt;=30,AD42&gt;0),ROUND(MAX(AF42,AG42),0),0)</f>
        <v/>
      </c>
      <c r="AI42" s="12" t="n"/>
      <c r="AJ42" s="12" t="n"/>
      <c r="AK42" s="14">
        <f>MAX(0,AH42-N(AI42)-N(AJ42))</f>
        <v/>
      </c>
    </row>
    <row r="43">
      <c r="B43" s="11" t="n"/>
      <c r="C43" s="11" t="n"/>
      <c r="D43" s="12" t="n"/>
      <c r="E43" s="16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2" t="n"/>
      <c r="R43" s="17">
        <f>IF(N(F43)&lt;=0,0,IF(F43&gt;'1. Settings'!$C$5,0,IF(F43&gt;'1. Settings'!$C$6,MAX('1. Settings'!$C$6,IF(D43="",'1. Settings'!$C$7,D43)),F43)))</f>
        <v/>
      </c>
      <c r="S43" s="17">
        <f>IF(N(G43)&lt;=0,0,IF(G43&gt;'1. Settings'!$C$5,0,IF(G43&gt;'1. Settings'!$C$6,MAX('1. Settings'!$C$6,IF(D43="",'1. Settings'!$C$7,D43)),G43)))</f>
        <v/>
      </c>
      <c r="T43" s="17">
        <f>IF(N(H43)&lt;=0,0,IF(H43&gt;'1. Settings'!$C$5,0,IF(H43&gt;'1. Settings'!$C$6,MAX('1. Settings'!$C$6,IF(D43="",'1. Settings'!$C$7,D43)),H43)))</f>
        <v/>
      </c>
      <c r="U43" s="17">
        <f>IF(N(I43)&lt;=0,0,IF(I43&gt;'1. Settings'!$C$5,0,IF(I43&gt;'1. Settings'!$C$6,MAX('1. Settings'!$C$6,IF(D43="",'1. Settings'!$C$7,D43)),I43)))</f>
        <v/>
      </c>
      <c r="V43" s="17">
        <f>IF(N(J43)&lt;=0,0,IF(J43&gt;'1. Settings'!$C$5,0,IF(J43&gt;'1. Settings'!$C$6,MAX('1. Settings'!$C$6,IF(D43="",'1. Settings'!$C$7,D43)),J43)))</f>
        <v/>
      </c>
      <c r="W43" s="17">
        <f>IF(N(K43)&lt;=0,0,IF(K43&gt;'1. Settings'!$C$5,0,IF(K43&gt;'1. Settings'!$C$6,MAX('1. Settings'!$C$6,IF(D43="",'1. Settings'!$C$7,D43)),K43)))</f>
        <v/>
      </c>
      <c r="X43" s="17">
        <f>IF(N(L43)&lt;=0,0,IF(L43&gt;'1. Settings'!$C$5,0,IF(L43&gt;'1. Settings'!$C$6,MAX('1. Settings'!$C$6,IF(D43="",'1. Settings'!$C$7,D43)),L43)))</f>
        <v/>
      </c>
      <c r="Y43" s="17">
        <f>IF(N(M43)&lt;=0,0,IF(M43&gt;'1. Settings'!$C$5,0,IF(M43&gt;'1. Settings'!$C$6,MAX('1. Settings'!$C$6,IF(D43="",'1. Settings'!$C$7,D43)),M43)))</f>
        <v/>
      </c>
      <c r="Z43" s="17">
        <f>IF(N(N43)&lt;=0,0,IF(N43&gt;'1. Settings'!$C$5,0,IF(N43&gt;'1. Settings'!$C$6,MAX('1. Settings'!$C$6,IF(D43="",'1. Settings'!$C$7,D43)),N43)))</f>
        <v/>
      </c>
      <c r="AA43" s="17">
        <f>IF(N(O43)&lt;=0,0,IF(O43&gt;'1. Settings'!$C$5,0,IF(O43&gt;'1. Settings'!$C$6,MAX('1. Settings'!$C$6,IF(D43="",'1. Settings'!$C$7,D43)),O43)))</f>
        <v/>
      </c>
      <c r="AB43" s="17">
        <f>IF(N(P43)&lt;=0,0,IF(P43&gt;'1. Settings'!$C$5,0,IF(P43&gt;'1. Settings'!$C$6,MAX('1. Settings'!$C$6,IF(D43="",'1. Settings'!$C$7,D43)),P43)))</f>
        <v/>
      </c>
      <c r="AC43" s="17">
        <f>IF(N(Q43)&lt;=0,0,IF(Q43&gt;'1. Settings'!$C$5,0,IF(Q43&gt;'1. Settings'!$C$6,MAX('1. Settings'!$C$6,IF(D43="",'1. Settings'!$C$7,D43)),Q43)))</f>
        <v/>
      </c>
      <c r="AD43" s="18">
        <f>COUNTIF(R43:AC43,"&gt;0")</f>
        <v/>
      </c>
      <c r="AE43" s="13">
        <f>SUM(R43:AC43)</f>
        <v/>
      </c>
      <c r="AF43" s="13">
        <f>IF(AND(N(E43)&gt;=30,AD43&gt;0),AE43*'1. Settings'!$C$8,0)</f>
        <v/>
      </c>
      <c r="AG43" s="13">
        <f>IF(AND(N(E43)&gt;=30,AD43&gt;0),'1. Settings'!$C$10*MIN(1,N(E43)/'1. Settings'!$C$11),0)</f>
        <v/>
      </c>
      <c r="AH43" s="13">
        <f>IF(AND(N(E43)&gt;=30,AD43&gt;0),ROUND(MAX(AF43,AG43),0),0)</f>
        <v/>
      </c>
      <c r="AI43" s="12" t="n"/>
      <c r="AJ43" s="12" t="n"/>
      <c r="AK43" s="14">
        <f>MAX(0,AH43-N(AI43)-N(AJ43))</f>
        <v/>
      </c>
    </row>
    <row r="44">
      <c r="B44" s="11" t="n"/>
      <c r="C44" s="11" t="n"/>
      <c r="D44" s="12" t="n"/>
      <c r="E44" s="16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7">
        <f>IF(N(F44)&lt;=0,0,IF(F44&gt;'1. Settings'!$C$5,0,IF(F44&gt;'1. Settings'!$C$6,MAX('1. Settings'!$C$6,IF(D44="",'1. Settings'!$C$7,D44)),F44)))</f>
        <v/>
      </c>
      <c r="S44" s="17">
        <f>IF(N(G44)&lt;=0,0,IF(G44&gt;'1. Settings'!$C$5,0,IF(G44&gt;'1. Settings'!$C$6,MAX('1. Settings'!$C$6,IF(D44="",'1. Settings'!$C$7,D44)),G44)))</f>
        <v/>
      </c>
      <c r="T44" s="17">
        <f>IF(N(H44)&lt;=0,0,IF(H44&gt;'1. Settings'!$C$5,0,IF(H44&gt;'1. Settings'!$C$6,MAX('1. Settings'!$C$6,IF(D44="",'1. Settings'!$C$7,D44)),H44)))</f>
        <v/>
      </c>
      <c r="U44" s="17">
        <f>IF(N(I44)&lt;=0,0,IF(I44&gt;'1. Settings'!$C$5,0,IF(I44&gt;'1. Settings'!$C$6,MAX('1. Settings'!$C$6,IF(D44="",'1. Settings'!$C$7,D44)),I44)))</f>
        <v/>
      </c>
      <c r="V44" s="17">
        <f>IF(N(J44)&lt;=0,0,IF(J44&gt;'1. Settings'!$C$5,0,IF(J44&gt;'1. Settings'!$C$6,MAX('1. Settings'!$C$6,IF(D44="",'1. Settings'!$C$7,D44)),J44)))</f>
        <v/>
      </c>
      <c r="W44" s="17">
        <f>IF(N(K44)&lt;=0,0,IF(K44&gt;'1. Settings'!$C$5,0,IF(K44&gt;'1. Settings'!$C$6,MAX('1. Settings'!$C$6,IF(D44="",'1. Settings'!$C$7,D44)),K44)))</f>
        <v/>
      </c>
      <c r="X44" s="17">
        <f>IF(N(L44)&lt;=0,0,IF(L44&gt;'1. Settings'!$C$5,0,IF(L44&gt;'1. Settings'!$C$6,MAX('1. Settings'!$C$6,IF(D44="",'1. Settings'!$C$7,D44)),L44)))</f>
        <v/>
      </c>
      <c r="Y44" s="17">
        <f>IF(N(M44)&lt;=0,0,IF(M44&gt;'1. Settings'!$C$5,0,IF(M44&gt;'1. Settings'!$C$6,MAX('1. Settings'!$C$6,IF(D44="",'1. Settings'!$C$7,D44)),M44)))</f>
        <v/>
      </c>
      <c r="Z44" s="17">
        <f>IF(N(N44)&lt;=0,0,IF(N44&gt;'1. Settings'!$C$5,0,IF(N44&gt;'1. Settings'!$C$6,MAX('1. Settings'!$C$6,IF(D44="",'1. Settings'!$C$7,D44)),N44)))</f>
        <v/>
      </c>
      <c r="AA44" s="17">
        <f>IF(N(O44)&lt;=0,0,IF(O44&gt;'1. Settings'!$C$5,0,IF(O44&gt;'1. Settings'!$C$6,MAX('1. Settings'!$C$6,IF(D44="",'1. Settings'!$C$7,D44)),O44)))</f>
        <v/>
      </c>
      <c r="AB44" s="17">
        <f>IF(N(P44)&lt;=0,0,IF(P44&gt;'1. Settings'!$C$5,0,IF(P44&gt;'1. Settings'!$C$6,MAX('1. Settings'!$C$6,IF(D44="",'1. Settings'!$C$7,D44)),P44)))</f>
        <v/>
      </c>
      <c r="AC44" s="17">
        <f>IF(N(Q44)&lt;=0,0,IF(Q44&gt;'1. Settings'!$C$5,0,IF(Q44&gt;'1. Settings'!$C$6,MAX('1. Settings'!$C$6,IF(D44="",'1. Settings'!$C$7,D44)),Q44)))</f>
        <v/>
      </c>
      <c r="AD44" s="18">
        <f>COUNTIF(R44:AC44,"&gt;0")</f>
        <v/>
      </c>
      <c r="AE44" s="13">
        <f>SUM(R44:AC44)</f>
        <v/>
      </c>
      <c r="AF44" s="13">
        <f>IF(AND(N(E44)&gt;=30,AD44&gt;0),AE44*'1. Settings'!$C$8,0)</f>
        <v/>
      </c>
      <c r="AG44" s="13">
        <f>IF(AND(N(E44)&gt;=30,AD44&gt;0),'1. Settings'!$C$10*MIN(1,N(E44)/'1. Settings'!$C$11),0)</f>
        <v/>
      </c>
      <c r="AH44" s="13">
        <f>IF(AND(N(E44)&gt;=30,AD44&gt;0),ROUND(MAX(AF44,AG44),0),0)</f>
        <v/>
      </c>
      <c r="AI44" s="12" t="n"/>
      <c r="AJ44" s="12" t="n"/>
      <c r="AK44" s="14">
        <f>MAX(0,AH44-N(AI44)-N(AJ44))</f>
        <v/>
      </c>
    </row>
    <row r="45">
      <c r="B45" s="11" t="n"/>
      <c r="C45" s="11" t="n"/>
      <c r="D45" s="12" t="n"/>
      <c r="E45" s="16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7">
        <f>IF(N(F45)&lt;=0,0,IF(F45&gt;'1. Settings'!$C$5,0,IF(F45&gt;'1. Settings'!$C$6,MAX('1. Settings'!$C$6,IF(D45="",'1. Settings'!$C$7,D45)),F45)))</f>
        <v/>
      </c>
      <c r="S45" s="17">
        <f>IF(N(G45)&lt;=0,0,IF(G45&gt;'1. Settings'!$C$5,0,IF(G45&gt;'1. Settings'!$C$6,MAX('1. Settings'!$C$6,IF(D45="",'1. Settings'!$C$7,D45)),G45)))</f>
        <v/>
      </c>
      <c r="T45" s="17">
        <f>IF(N(H45)&lt;=0,0,IF(H45&gt;'1. Settings'!$C$5,0,IF(H45&gt;'1. Settings'!$C$6,MAX('1. Settings'!$C$6,IF(D45="",'1. Settings'!$C$7,D45)),H45)))</f>
        <v/>
      </c>
      <c r="U45" s="17">
        <f>IF(N(I45)&lt;=0,0,IF(I45&gt;'1. Settings'!$C$5,0,IF(I45&gt;'1. Settings'!$C$6,MAX('1. Settings'!$C$6,IF(D45="",'1. Settings'!$C$7,D45)),I45)))</f>
        <v/>
      </c>
      <c r="V45" s="17">
        <f>IF(N(J45)&lt;=0,0,IF(J45&gt;'1. Settings'!$C$5,0,IF(J45&gt;'1. Settings'!$C$6,MAX('1. Settings'!$C$6,IF(D45="",'1. Settings'!$C$7,D45)),J45)))</f>
        <v/>
      </c>
      <c r="W45" s="17">
        <f>IF(N(K45)&lt;=0,0,IF(K45&gt;'1. Settings'!$C$5,0,IF(K45&gt;'1. Settings'!$C$6,MAX('1. Settings'!$C$6,IF(D45="",'1. Settings'!$C$7,D45)),K45)))</f>
        <v/>
      </c>
      <c r="X45" s="17">
        <f>IF(N(L45)&lt;=0,0,IF(L45&gt;'1. Settings'!$C$5,0,IF(L45&gt;'1. Settings'!$C$6,MAX('1. Settings'!$C$6,IF(D45="",'1. Settings'!$C$7,D45)),L45)))</f>
        <v/>
      </c>
      <c r="Y45" s="17">
        <f>IF(N(M45)&lt;=0,0,IF(M45&gt;'1. Settings'!$C$5,0,IF(M45&gt;'1. Settings'!$C$6,MAX('1. Settings'!$C$6,IF(D45="",'1. Settings'!$C$7,D45)),M45)))</f>
        <v/>
      </c>
      <c r="Z45" s="17">
        <f>IF(N(N45)&lt;=0,0,IF(N45&gt;'1. Settings'!$C$5,0,IF(N45&gt;'1. Settings'!$C$6,MAX('1. Settings'!$C$6,IF(D45="",'1. Settings'!$C$7,D45)),N45)))</f>
        <v/>
      </c>
      <c r="AA45" s="17">
        <f>IF(N(O45)&lt;=0,0,IF(O45&gt;'1. Settings'!$C$5,0,IF(O45&gt;'1. Settings'!$C$6,MAX('1. Settings'!$C$6,IF(D45="",'1. Settings'!$C$7,D45)),O45)))</f>
        <v/>
      </c>
      <c r="AB45" s="17">
        <f>IF(N(P45)&lt;=0,0,IF(P45&gt;'1. Settings'!$C$5,0,IF(P45&gt;'1. Settings'!$C$6,MAX('1. Settings'!$C$6,IF(D45="",'1. Settings'!$C$7,D45)),P45)))</f>
        <v/>
      </c>
      <c r="AC45" s="17">
        <f>IF(N(Q45)&lt;=0,0,IF(Q45&gt;'1. Settings'!$C$5,0,IF(Q45&gt;'1. Settings'!$C$6,MAX('1. Settings'!$C$6,IF(D45="",'1. Settings'!$C$7,D45)),Q45)))</f>
        <v/>
      </c>
      <c r="AD45" s="18">
        <f>COUNTIF(R45:AC45,"&gt;0")</f>
        <v/>
      </c>
      <c r="AE45" s="13">
        <f>SUM(R45:AC45)</f>
        <v/>
      </c>
      <c r="AF45" s="13">
        <f>IF(AND(N(E45)&gt;=30,AD45&gt;0),AE45*'1. Settings'!$C$8,0)</f>
        <v/>
      </c>
      <c r="AG45" s="13">
        <f>IF(AND(N(E45)&gt;=30,AD45&gt;0),'1. Settings'!$C$10*MIN(1,N(E45)/'1. Settings'!$C$11),0)</f>
        <v/>
      </c>
      <c r="AH45" s="13">
        <f>IF(AND(N(E45)&gt;=30,AD45&gt;0),ROUND(MAX(AF45,AG45),0),0)</f>
        <v/>
      </c>
      <c r="AI45" s="12" t="n"/>
      <c r="AJ45" s="12" t="n"/>
      <c r="AK45" s="14">
        <f>MAX(0,AH45-N(AI45)-N(AJ45))</f>
        <v/>
      </c>
    </row>
    <row r="46">
      <c r="C46" s="5" t="inlineStr">
        <is>
          <t>Total</t>
        </is>
      </c>
      <c r="AE46" s="14">
        <f>SUM(AE6:AE45)</f>
        <v/>
      </c>
      <c r="AH46" s="14">
        <f>SUM(AH6:AH45)</f>
        <v/>
      </c>
      <c r="AI46" s="14">
        <f>SUM(AI6:AI45)</f>
        <v/>
      </c>
      <c r="AJ46" s="14">
        <f>SUM(AJ6:AJ45)</f>
        <v/>
      </c>
      <c r="AK46" s="14">
        <f>SUM(AK6:AK45)</f>
        <v/>
      </c>
    </row>
    <row r="48" ht="58" customHeight="1">
      <c r="C48" s="7" t="inlineStr">
        <is>
          <t>A wage cell turns red when that month is above the eligibility line, and that month's base is 0. Meena S shows it: six months count, six do not, and her Diwali advance of ₹2,000 paid in the SAME year is deducted. An advance paid in November 2026 belongs to 2026-27, not this register.</t>
        </is>
      </c>
    </row>
  </sheetData>
  <mergeCells count="1">
    <mergeCell ref="C48:Q48"/>
  </mergeCells>
  <conditionalFormatting sqref="F6:Q45">
    <cfRule type="cellIs" priority="1" operator="greaterThan" dxfId="0">
      <formula>'1. Settings'!$C$5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C23"/>
  <sheetViews>
    <sheetView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30" customWidth="1" min="3" max="3"/>
  </cols>
  <sheetData>
    <row r="2">
      <c r="B2" s="1" t="inlineStr">
        <is>
          <t>Statutory Bonus Slip, 2025-26</t>
        </is>
      </c>
    </row>
    <row r="3">
      <c r="B3" s="2" t="inlineStr">
        <is>
          <t>Enter the employee's code. Print this page and send it with the bank credit.</t>
        </is>
      </c>
    </row>
    <row r="5">
      <c r="B5" s="5" t="inlineStr">
        <is>
          <t>Employee code</t>
        </is>
      </c>
      <c r="C5" s="16" t="n">
        <v>1</v>
      </c>
    </row>
    <row r="7">
      <c r="B7" s="15" t="inlineStr">
        <is>
          <t>Company</t>
        </is>
      </c>
      <c r="C7" s="11" t="inlineStr">
        <is>
          <t>[COMPANY NAME]</t>
        </is>
      </c>
    </row>
    <row r="8">
      <c r="B8" s="15" t="inlineStr">
        <is>
          <t>Employee</t>
        </is>
      </c>
      <c r="C8" s="15">
        <f>IFERROR(INDEX('3. Bonus Register'!$C$6:$C$45,MATCH($C$5,'3. Bonus Register'!$B$6:$B$45,0)),"")</f>
        <v/>
      </c>
    </row>
    <row r="9">
      <c r="B9" s="15" t="inlineStr">
        <is>
          <t>Accounting year</t>
        </is>
      </c>
      <c r="C9" s="15" t="inlineStr">
        <is>
          <t>01-Apr-2025 to 31-Mar-2026</t>
        </is>
      </c>
    </row>
    <row r="10">
      <c r="B10" s="15" t="inlineStr">
        <is>
          <t>Days worked in the year</t>
        </is>
      </c>
      <c r="C10" s="18">
        <f>IFERROR(INDEX('3. Bonus Register'!$E$6:$E$45,MATCH($C$5,'3. Bonus Register'!$B$6:$B$45,0)),"")</f>
        <v/>
      </c>
    </row>
    <row r="11">
      <c r="B11" s="15" t="inlineStr">
        <is>
          <t>Months that count (wages ₹21,000 or less)</t>
        </is>
      </c>
      <c r="C11" s="18">
        <f>IFERROR(INDEX('3. Bonus Register'!$AD$6:$AD$45,MATCH($C$5,'3. Bonus Register'!$B$6:$B$45,0)),"")</f>
        <v/>
      </c>
    </row>
    <row r="12">
      <c r="B12" s="15" t="inlineStr">
        <is>
          <t>Wages for bonus in the year</t>
        </is>
      </c>
      <c r="C12" s="13">
        <f>IFERROR(INDEX('3. Bonus Register'!$AE$6:$AE$45,MATCH($C$5,'3. Bonus Register'!$B$6:$B$45,0)),"")</f>
        <v/>
      </c>
    </row>
    <row r="13">
      <c r="B13" s="15" t="inlineStr">
        <is>
          <t>Bonus rate</t>
        </is>
      </c>
      <c r="C13" s="19">
        <f>'1. Settings'!C8</f>
        <v/>
      </c>
    </row>
    <row r="14">
      <c r="B14" s="15" t="inlineStr">
        <is>
          <t>Statutory bonus</t>
        </is>
      </c>
      <c r="C14" s="13">
        <f>IFERROR(INDEX('3. Bonus Register'!$AH$6:$AH$45,MATCH($C$5,'3. Bonus Register'!$B$6:$B$45,0)),"")</f>
        <v/>
      </c>
    </row>
    <row r="15">
      <c r="B15" s="15" t="inlineStr">
        <is>
          <t>Less advance or customary bonus paid in the year</t>
        </is>
      </c>
      <c r="C15" s="13">
        <f>IFERROR(INDEX('3. Bonus Register'!$AI$6:$AI$45,MATCH($C$5,'3. Bonus Register'!$B$6:$B$45,0)),"")</f>
        <v/>
      </c>
    </row>
    <row r="16">
      <c r="B16" s="15" t="inlineStr">
        <is>
          <t>Less misconduct loss (if any)</t>
        </is>
      </c>
      <c r="C16" s="13">
        <f>IFERROR(INDEX('3. Bonus Register'!$AJ$6:$AJ$45,MATCH($C$5,'3. Bonus Register'!$B$6:$B$45,0)),"")</f>
        <v/>
      </c>
    </row>
    <row r="17">
      <c r="B17" s="5" t="inlineStr">
        <is>
          <t>Amount credited to your bank account</t>
        </is>
      </c>
      <c r="C17" s="14">
        <f>IFERROR(INDEX('3. Bonus Register'!$AK$6:$AK$45,MATCH($C$5,'3. Bonus Register'!$B$6:$B$45,0)),"")</f>
        <v/>
      </c>
    </row>
    <row r="18">
      <c r="B18" s="15" t="inlineStr">
        <is>
          <t>Date of credit</t>
        </is>
      </c>
      <c r="C18" s="11" t="inlineStr">
        <is>
          <t>[DD-MMM-YYYY], on or before 30-Nov-2026</t>
        </is>
      </c>
    </row>
    <row r="19">
      <c r="B19" s="15" t="inlineStr">
        <is>
          <t>Paid under</t>
        </is>
      </c>
      <c r="C19" s="15" t="inlineStr">
        <is>
          <t>Code on Wages, 2019, section 26</t>
        </is>
      </c>
    </row>
    <row r="21">
      <c r="B21" s="2" t="inlineStr">
        <is>
          <t>If you have a question about this slip, please write to [HR CONTACT]. It does not affect any right you have under the Code.</t>
        </is>
      </c>
    </row>
    <row r="23">
      <c r="B23" s="20" t="inlineStr">
        <is>
          <t>Signature: ____________________     For [COMPANY NAME]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C17"/>
  <sheetViews>
    <sheetView workbookViewId="0">
      <selection activeCell="A1" sqref="A1"/>
    </sheetView>
  </sheetViews>
  <sheetFormatPr baseColWidth="8" defaultRowHeight="15"/>
  <cols>
    <col width="2" customWidth="1" min="1" max="1"/>
    <col width="80" customWidth="1" min="2" max="2"/>
    <col width="50" customWidth="1" min="3" max="3"/>
  </cols>
  <sheetData>
    <row r="2">
      <c r="B2" s="1" t="inlineStr">
        <is>
          <t>Citations</t>
        </is>
      </c>
    </row>
    <row r="3">
      <c r="B3" s="2" t="inlineStr">
        <is>
          <t>Each read at its own provision in the official text, 07-Oct-2026.</t>
        </is>
      </c>
    </row>
    <row r="5" ht="42" customHeight="1">
      <c r="B5" s="4" t="inlineStr">
        <is>
          <t>What the workbook relies on</t>
        </is>
      </c>
      <c r="C5" s="4" t="inlineStr">
        <is>
          <t>Provision</t>
        </is>
      </c>
    </row>
    <row r="6" ht="30" customHeight="1">
      <c r="B6" s="6" t="inlineStr">
        <is>
          <t>Bonus is payable to an employee drawing wages up to ₹21,000 a month who has worked at least thirty days in the year</t>
        </is>
      </c>
      <c r="C6" s="6" t="inlineStr">
        <is>
          <t>Code on Wages, 2019, s.26(1); S.O. 4711(E), 25-Aug-2026</t>
        </is>
      </c>
    </row>
    <row r="7" ht="30" customHeight="1">
      <c r="B7" s="6" t="inlineStr">
        <is>
          <t>Above ₹7,000, bonus is calculated as if wages were ₹7,000 or the minimum wage, whichever is higher</t>
        </is>
      </c>
      <c r="C7" s="6" t="inlineStr">
        <is>
          <t>Code on Wages, 2019, s.26(2); S.O. 4710(E), 25-Aug-2026</t>
        </is>
      </c>
    </row>
    <row r="8" ht="30" customHeight="1">
      <c r="B8" s="6" t="inlineStr">
        <is>
          <t>The minimum is 8 1/3% of wages earned, or ₹100, whichever is higher, owed with or without allocable surplus</t>
        </is>
      </c>
      <c r="C8" s="6" t="inlineStr">
        <is>
          <t>Code on Wages, 2019, s.26(1)</t>
        </is>
      </c>
    </row>
    <row r="9" ht="30" customHeight="1">
      <c r="B9" s="6" t="inlineStr">
        <is>
          <t>Where allocable surplus exceeds the minimum, more is payable, up to 20%</t>
        </is>
      </c>
      <c r="C9" s="6" t="inlineStr">
        <is>
          <t>Code on Wages, 2019, s.26(3), s.31</t>
        </is>
      </c>
    </row>
    <row r="10" ht="30" customHeight="1">
      <c r="B10" s="6" t="inlineStr">
        <is>
          <t>The minimum is reduced in proportion only where it exceeds 8 1/3% of the wages for the days worked</t>
        </is>
      </c>
      <c r="C10" s="6" t="inlineStr">
        <is>
          <t>Code on Wages, 2019, s.27, s.28</t>
        </is>
      </c>
    </row>
    <row r="11" ht="30" customHeight="1">
      <c r="B11" s="6" t="inlineStr">
        <is>
          <t>Customary or interim bonus paid in the same year is deducted</t>
        </is>
      </c>
      <c r="C11" s="6" t="inlineStr">
        <is>
          <t>Code on Wages, 2019, s.37</t>
        </is>
      </c>
    </row>
    <row r="12" ht="30" customHeight="1">
      <c r="B12" s="6" t="inlineStr">
        <is>
          <t>A loss from proven misconduct is deducted, that year only</t>
        </is>
      </c>
      <c r="C12" s="6" t="inlineStr">
        <is>
          <t>Code on Wages, 2019, s.38</t>
        </is>
      </c>
    </row>
    <row r="13" ht="30" customHeight="1">
      <c r="B13" s="6" t="inlineStr">
        <is>
          <t>Bonus is credited to the bank account within eight months of the year's close</t>
        </is>
      </c>
      <c r="C13" s="6" t="inlineStr">
        <is>
          <t>Code on Wages, 2019, s.39(1); s.2(a)</t>
        </is>
      </c>
    </row>
    <row r="14" ht="30" customHeight="1">
      <c r="B14" s="6" t="inlineStr">
        <is>
          <t>Wages are basic, DA and retaining allowance, plus excluded items above one-half (or a notified per cent) of all remuneration</t>
        </is>
      </c>
      <c r="C14" s="6" t="inlineStr">
        <is>
          <t>Code on Wages, 2019, s.2(y), first proviso</t>
        </is>
      </c>
    </row>
    <row r="15" ht="30" customHeight="1">
      <c r="B15" s="6" t="inlineStr">
        <is>
          <t>The Chapter applies at twenty or more persons on any day of the year</t>
        </is>
      </c>
      <c r="C15" s="6" t="inlineStr">
        <is>
          <t>Code on Wages, 2019, s.41(2)</t>
        </is>
      </c>
    </row>
    <row r="16" ht="30" customHeight="1">
      <c r="B16" s="6" t="inlineStr">
        <is>
          <t>The August figures bind the Central sphere; State sphere on this workbook's reading of s.69(2)</t>
        </is>
      </c>
      <c r="C16" s="6" t="inlineStr">
        <is>
          <t>Code on Wages, 2019, s.2(d), s.69(2)</t>
        </is>
      </c>
    </row>
    <row r="17" ht="30" customHeight="1">
      <c r="B17" s="6" t="inlineStr">
        <is>
          <t>Paying less than is due: fine up to ₹50,000, and a claim may add up to ten times the shortfall</t>
        </is>
      </c>
      <c r="C17" s="6" t="inlineStr">
        <is>
          <t>Code on Wages, 2019, s.54(1)(a), s.45(2)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Attendo</dc:creator>
  <dc:title xmlns:dc="http://purl.org/dc/elements/1.1/">Bonus Slip and Register, 2025-26</dc:title>
  <dc:description xmlns:dc="http://purl.org/dc/elements/1.1/">Reviewed 07-Oct-2026</dc:description>
  <dc:subject xmlns:dc="http://purl.org/dc/elements/1.1/">Statutory bonus under the Code on Wages, 2019</dc:subject>
  <dcterms:created xmlns:dcterms="http://purl.org/dc/terms/" xmlns:xsi="http://www.w3.org/2001/XMLSchema-instance" xsi:type="dcterms:W3CDTF">2026-10-07T13:46:38Z</dcterms:created>
  <dcterms:modified xmlns:dcterms="http://purl.org/dc/terms/" xmlns:xsi="http://www.w3.org/2001/XMLSchema-instance" xsi:type="dcterms:W3CDTF">2026-10-07T13:46:38Z</dcterms:modified>
  <cp:lastModifiedBy>Attendo</cp:lastModifiedBy>
</cp:coreProperties>
</file>